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rsson\Downloads\"/>
    </mc:Choice>
  </mc:AlternateContent>
  <xr:revisionPtr revIDLastSave="39" documentId="13_ncr:20001_{B03A8708-CC5B-48DA-B5C9-9A29E2CE86BF}" xr6:coauthVersionLast="47" xr6:coauthVersionMax="47" xr10:uidLastSave="{6162D6F7-6997-4D1E-AB69-61C3965CA168}"/>
  <bookViews>
    <workbookView xWindow="-28920" yWindow="-90" windowWidth="29040" windowHeight="15720" firstSheet="5" activeTab="2" xr2:uid="{00000000-000D-0000-FFFF-FFFF00000000}"/>
  </bookViews>
  <sheets>
    <sheet name="Instructions" sheetId="30" r:id="rId1"/>
    <sheet name="National " sheetId="44" r:id="rId2"/>
    <sheet name="Région " sheetId="43" r:id="rId3"/>
    <sheet name=" District 1" sheetId="40" r:id="rId4"/>
    <sheet name=" District 2" sheetId="45" r:id="rId5"/>
    <sheet name="HF 1" sheetId="33" r:id="rId6"/>
    <sheet name="HF 2" sheetId="35" r:id="rId7"/>
    <sheet name="HF 3" sheetId="41" r:id="rId8"/>
    <sheet name="HF 4" sheetId="42" r:id="rId9"/>
  </sheets>
  <definedNames>
    <definedName name="OLE_LINK6" localSheetId="5">'HF 1'!$B$31</definedName>
    <definedName name="OLE_LINK6" localSheetId="6">'HF 2'!$B$18</definedName>
    <definedName name="OLE_LINK6" localSheetId="7">'HF 3'!$B$18</definedName>
    <definedName name="OLE_LINK6" localSheetId="8">'HF 4'!$B$18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3" i="45" l="1"/>
  <c r="T23" i="45"/>
  <c r="S23" i="45"/>
  <c r="R23" i="45"/>
  <c r="U22" i="45"/>
  <c r="T22" i="45"/>
  <c r="S22" i="45"/>
  <c r="R22" i="45"/>
  <c r="W21" i="45"/>
  <c r="U21" i="45"/>
  <c r="T21" i="45"/>
  <c r="S21" i="45"/>
  <c r="R21" i="45"/>
  <c r="U20" i="45"/>
  <c r="T20" i="45"/>
  <c r="S20" i="45"/>
  <c r="R20" i="45"/>
  <c r="U19" i="45"/>
  <c r="T19" i="45"/>
  <c r="S19" i="45"/>
  <c r="R19" i="45"/>
  <c r="U18" i="45"/>
  <c r="T18" i="45"/>
  <c r="S18" i="45"/>
  <c r="R18" i="45"/>
  <c r="U17" i="45"/>
  <c r="T17" i="45"/>
  <c r="S17" i="45"/>
  <c r="R17" i="45"/>
  <c r="U16" i="45"/>
  <c r="T16" i="45"/>
  <c r="S16" i="45"/>
  <c r="R16" i="45"/>
  <c r="U15" i="45"/>
  <c r="T15" i="45"/>
  <c r="S15" i="45"/>
  <c r="R15" i="45"/>
  <c r="U14" i="45"/>
  <c r="T14" i="45"/>
  <c r="S14" i="45"/>
  <c r="R14" i="45"/>
  <c r="U13" i="45"/>
  <c r="T13" i="45"/>
  <c r="S13" i="45"/>
  <c r="R13" i="45"/>
  <c r="U12" i="45"/>
  <c r="T12" i="45"/>
  <c r="S12" i="45"/>
  <c r="R12" i="45"/>
  <c r="U23" i="44"/>
  <c r="T23" i="44"/>
  <c r="S23" i="44"/>
  <c r="R23" i="44"/>
  <c r="U22" i="44"/>
  <c r="T22" i="44"/>
  <c r="S22" i="44"/>
  <c r="R22" i="44"/>
  <c r="U21" i="44"/>
  <c r="T21" i="44"/>
  <c r="S21" i="44"/>
  <c r="R21" i="44"/>
  <c r="W20" i="44"/>
  <c r="U20" i="44"/>
  <c r="T20" i="44"/>
  <c r="S20" i="44"/>
  <c r="R20" i="44"/>
  <c r="U19" i="44"/>
  <c r="T19" i="44"/>
  <c r="S19" i="44"/>
  <c r="R19" i="44"/>
  <c r="U18" i="44"/>
  <c r="T18" i="44"/>
  <c r="S18" i="44"/>
  <c r="R18" i="44"/>
  <c r="U17" i="44"/>
  <c r="T17" i="44"/>
  <c r="S17" i="44"/>
  <c r="R17" i="44"/>
  <c r="U16" i="44"/>
  <c r="T16" i="44"/>
  <c r="S16" i="44"/>
  <c r="R16" i="44"/>
  <c r="U15" i="44"/>
  <c r="T15" i="44"/>
  <c r="S15" i="44"/>
  <c r="R15" i="44"/>
  <c r="U14" i="44"/>
  <c r="T14" i="44"/>
  <c r="S14" i="44"/>
  <c r="R14" i="44"/>
  <c r="U13" i="44"/>
  <c r="T13" i="44"/>
  <c r="S13" i="44"/>
  <c r="R13" i="44"/>
  <c r="U12" i="44"/>
  <c r="T12" i="44"/>
  <c r="S12" i="44"/>
  <c r="R12" i="44"/>
  <c r="U23" i="43"/>
  <c r="T23" i="43"/>
  <c r="S23" i="43"/>
  <c r="R23" i="43"/>
  <c r="U22" i="43"/>
  <c r="T22" i="43"/>
  <c r="S22" i="43"/>
  <c r="R22" i="43"/>
  <c r="U21" i="43"/>
  <c r="T21" i="43"/>
  <c r="S21" i="43"/>
  <c r="R21" i="43"/>
  <c r="U20" i="43"/>
  <c r="T20" i="43"/>
  <c r="S20" i="43"/>
  <c r="R20" i="43"/>
  <c r="U19" i="43"/>
  <c r="T19" i="43"/>
  <c r="S19" i="43"/>
  <c r="R19" i="43"/>
  <c r="U18" i="43"/>
  <c r="T18" i="43"/>
  <c r="S18" i="43"/>
  <c r="R18" i="43"/>
  <c r="U17" i="43"/>
  <c r="T17" i="43"/>
  <c r="S17" i="43"/>
  <c r="R17" i="43"/>
  <c r="V16" i="43"/>
  <c r="U16" i="43"/>
  <c r="T16" i="43"/>
  <c r="S16" i="43"/>
  <c r="R16" i="43"/>
  <c r="U15" i="43"/>
  <c r="T15" i="43"/>
  <c r="S15" i="43"/>
  <c r="R15" i="43"/>
  <c r="U14" i="43"/>
  <c r="T14" i="43"/>
  <c r="S14" i="43"/>
  <c r="R14" i="43"/>
  <c r="U13" i="43"/>
  <c r="T13" i="43"/>
  <c r="S13" i="43"/>
  <c r="R13" i="43"/>
  <c r="U12" i="43"/>
  <c r="T12" i="43"/>
  <c r="S12" i="43"/>
  <c r="R12" i="43"/>
  <c r="U23" i="40"/>
  <c r="T23" i="40"/>
  <c r="S23" i="40"/>
  <c r="R23" i="40"/>
  <c r="U22" i="40"/>
  <c r="T22" i="40"/>
  <c r="S22" i="40"/>
  <c r="R22" i="40"/>
  <c r="U21" i="40"/>
  <c r="T21" i="40"/>
  <c r="S21" i="40"/>
  <c r="R21" i="40"/>
  <c r="U20" i="40"/>
  <c r="T20" i="40"/>
  <c r="S20" i="40"/>
  <c r="R20" i="40"/>
  <c r="U19" i="40"/>
  <c r="T19" i="40"/>
  <c r="S19" i="40"/>
  <c r="R19" i="40"/>
  <c r="U18" i="40"/>
  <c r="T18" i="40"/>
  <c r="S18" i="40"/>
  <c r="R18" i="40"/>
  <c r="U17" i="40"/>
  <c r="T17" i="40"/>
  <c r="S17" i="40"/>
  <c r="R17" i="40"/>
  <c r="U16" i="40"/>
  <c r="T16" i="40"/>
  <c r="S16" i="40"/>
  <c r="R16" i="40"/>
  <c r="U15" i="40"/>
  <c r="T15" i="40"/>
  <c r="S15" i="40"/>
  <c r="R15" i="40"/>
  <c r="U14" i="40"/>
  <c r="T14" i="40"/>
  <c r="S14" i="40"/>
  <c r="R14" i="40"/>
  <c r="U13" i="40"/>
  <c r="T13" i="40"/>
  <c r="S13" i="40"/>
  <c r="R13" i="40"/>
  <c r="U12" i="40"/>
  <c r="T12" i="40"/>
  <c r="S12" i="40"/>
  <c r="R12" i="40"/>
  <c r="U24" i="45" l="1"/>
  <c r="T24" i="45"/>
  <c r="S24" i="45"/>
  <c r="R24" i="45"/>
  <c r="V23" i="45"/>
  <c r="X23" i="45" s="1"/>
  <c r="V19" i="45"/>
  <c r="X19" i="45" s="1"/>
  <c r="Z19" i="45" s="1"/>
  <c r="W15" i="45"/>
  <c r="Y15" i="45" s="1"/>
  <c r="V13" i="45"/>
  <c r="X13" i="45" s="1"/>
  <c r="Z13" i="45" s="1"/>
  <c r="V12" i="45"/>
  <c r="W20" i="45"/>
  <c r="Y20" i="45" s="1"/>
  <c r="V17" i="45"/>
  <c r="X17" i="45" s="1"/>
  <c r="W16" i="45"/>
  <c r="Y16" i="45" s="1"/>
  <c r="AA16" i="45" s="1"/>
  <c r="V15" i="45"/>
  <c r="X15" i="45" s="1"/>
  <c r="Z15" i="45" s="1"/>
  <c r="Z23" i="45"/>
  <c r="W23" i="45"/>
  <c r="Y23" i="45" s="1"/>
  <c r="AA23" i="45" s="1"/>
  <c r="W22" i="45"/>
  <c r="Y22" i="45" s="1"/>
  <c r="AA22" i="45" s="1"/>
  <c r="V22" i="45"/>
  <c r="X22" i="45" s="1"/>
  <c r="AA20" i="45"/>
  <c r="V16" i="45"/>
  <c r="X16" i="45" s="1"/>
  <c r="Z16" i="45" s="1"/>
  <c r="Z22" i="45"/>
  <c r="Y21" i="45"/>
  <c r="AA21" i="45" s="1"/>
  <c r="V21" i="45"/>
  <c r="X21" i="45" s="1"/>
  <c r="Z21" i="45" s="1"/>
  <c r="V20" i="45"/>
  <c r="X20" i="45" s="1"/>
  <c r="Z20" i="45" s="1"/>
  <c r="W18" i="45"/>
  <c r="Y18" i="45" s="1"/>
  <c r="AA18" i="45" s="1"/>
  <c r="W17" i="45"/>
  <c r="Y17" i="45" s="1"/>
  <c r="AA17" i="45" s="1"/>
  <c r="W14" i="45"/>
  <c r="Y14" i="45" s="1"/>
  <c r="AA14" i="45" s="1"/>
  <c r="V14" i="45"/>
  <c r="X14" i="45" s="1"/>
  <c r="Z14" i="45" s="1"/>
  <c r="W13" i="45"/>
  <c r="Y13" i="45" s="1"/>
  <c r="AA13" i="45" s="1"/>
  <c r="W12" i="45"/>
  <c r="W19" i="45"/>
  <c r="Y19" i="45" s="1"/>
  <c r="AA19" i="45" s="1"/>
  <c r="V18" i="45"/>
  <c r="X18" i="45" s="1"/>
  <c r="Z18" i="45" s="1"/>
  <c r="Z17" i="45"/>
  <c r="T24" i="44"/>
  <c r="R24" i="44"/>
  <c r="W23" i="44"/>
  <c r="Y23" i="44" s="1"/>
  <c r="AA23" i="44" s="1"/>
  <c r="W22" i="44"/>
  <c r="Y22" i="44" s="1"/>
  <c r="AA22" i="44" s="1"/>
  <c r="Y20" i="44"/>
  <c r="AA20" i="44" s="1"/>
  <c r="V19" i="44"/>
  <c r="X19" i="44" s="1"/>
  <c r="Z19" i="44" s="1"/>
  <c r="W15" i="44"/>
  <c r="Y15" i="44" s="1"/>
  <c r="V13" i="44"/>
  <c r="X13" i="44" s="1"/>
  <c r="W12" i="44"/>
  <c r="S24" i="44"/>
  <c r="V23" i="44"/>
  <c r="X23" i="44" s="1"/>
  <c r="Z23" i="44" s="1"/>
  <c r="W21" i="44"/>
  <c r="Y21" i="44" s="1"/>
  <c r="AA21" i="44" s="1"/>
  <c r="W16" i="44"/>
  <c r="Y16" i="44" s="1"/>
  <c r="AA15" i="44"/>
  <c r="W14" i="44"/>
  <c r="Y14" i="44" s="1"/>
  <c r="AA14" i="44" s="1"/>
  <c r="Z13" i="44"/>
  <c r="W13" i="44"/>
  <c r="Y13" i="44" s="1"/>
  <c r="AA13" i="44" s="1"/>
  <c r="V21" i="44"/>
  <c r="X21" i="44" s="1"/>
  <c r="Z21" i="44" s="1"/>
  <c r="W19" i="44"/>
  <c r="Y19" i="44" s="1"/>
  <c r="AA19" i="44" s="1"/>
  <c r="W18" i="44"/>
  <c r="Y18" i="44" s="1"/>
  <c r="AA18" i="44" s="1"/>
  <c r="W17" i="44"/>
  <c r="Y17" i="44" s="1"/>
  <c r="AA17" i="44" s="1"/>
  <c r="U24" i="44"/>
  <c r="V20" i="44"/>
  <c r="X20" i="44" s="1"/>
  <c r="Z20" i="44" s="1"/>
  <c r="V17" i="44"/>
  <c r="X17" i="44" s="1"/>
  <c r="Z17" i="44" s="1"/>
  <c r="V16" i="44"/>
  <c r="X16" i="44" s="1"/>
  <c r="V22" i="44"/>
  <c r="X22" i="44" s="1"/>
  <c r="Z22" i="44" s="1"/>
  <c r="V18" i="44"/>
  <c r="X18" i="44" s="1"/>
  <c r="Z18" i="44" s="1"/>
  <c r="Z16" i="44"/>
  <c r="V15" i="44"/>
  <c r="X15" i="44" s="1"/>
  <c r="Z15" i="44" s="1"/>
  <c r="V14" i="44"/>
  <c r="X14" i="44" s="1"/>
  <c r="Z14" i="44" s="1"/>
  <c r="V12" i="44"/>
  <c r="U24" i="43"/>
  <c r="V23" i="43"/>
  <c r="X23" i="43" s="1"/>
  <c r="Z23" i="43" s="1"/>
  <c r="W21" i="43"/>
  <c r="Y21" i="43" s="1"/>
  <c r="W20" i="43"/>
  <c r="Y20" i="43" s="1"/>
  <c r="V14" i="43"/>
  <c r="X14" i="43" s="1"/>
  <c r="W13" i="43"/>
  <c r="Y13" i="43" s="1"/>
  <c r="AA13" i="43" s="1"/>
  <c r="V12" i="43"/>
  <c r="S24" i="43"/>
  <c r="AA21" i="43"/>
  <c r="V21" i="43"/>
  <c r="X21" i="43" s="1"/>
  <c r="AA20" i="43"/>
  <c r="V19" i="43"/>
  <c r="X19" i="43" s="1"/>
  <c r="Z19" i="43" s="1"/>
  <c r="W18" i="43"/>
  <c r="Y18" i="43" s="1"/>
  <c r="AA18" i="43" s="1"/>
  <c r="W16" i="43"/>
  <c r="Y16" i="43" s="1"/>
  <c r="AA16" i="43" s="1"/>
  <c r="W15" i="43"/>
  <c r="Y15" i="43" s="1"/>
  <c r="Z14" i="43"/>
  <c r="W14" i="43"/>
  <c r="Y14" i="43" s="1"/>
  <c r="AA14" i="43" s="1"/>
  <c r="V13" i="43"/>
  <c r="X13" i="43" s="1"/>
  <c r="T24" i="43"/>
  <c r="W23" i="43"/>
  <c r="Y23" i="43" s="1"/>
  <c r="AA23" i="43" s="1"/>
  <c r="Z21" i="43"/>
  <c r="V18" i="43"/>
  <c r="X18" i="43" s="1"/>
  <c r="Z18" i="43" s="1"/>
  <c r="W17" i="43"/>
  <c r="Y17" i="43" s="1"/>
  <c r="AA17" i="43" s="1"/>
  <c r="Z13" i="43"/>
  <c r="W12" i="43"/>
  <c r="W22" i="43"/>
  <c r="Y22" i="43" s="1"/>
  <c r="AA22" i="43" s="1"/>
  <c r="V22" i="43"/>
  <c r="X22" i="43" s="1"/>
  <c r="Z22" i="43" s="1"/>
  <c r="V20" i="43"/>
  <c r="X20" i="43" s="1"/>
  <c r="Z20" i="43" s="1"/>
  <c r="X16" i="43"/>
  <c r="Z16" i="43" s="1"/>
  <c r="AA15" i="43"/>
  <c r="V15" i="43"/>
  <c r="X15" i="43" s="1"/>
  <c r="Z15" i="43" s="1"/>
  <c r="R24" i="43"/>
  <c r="W19" i="43"/>
  <c r="Y19" i="43" s="1"/>
  <c r="AA19" i="43" s="1"/>
  <c r="V17" i="43"/>
  <c r="X17" i="43" s="1"/>
  <c r="Z17" i="43" s="1"/>
  <c r="U24" i="40"/>
  <c r="T24" i="40"/>
  <c r="S24" i="40"/>
  <c r="R24" i="40"/>
  <c r="W23" i="40"/>
  <c r="Y23" i="40" s="1"/>
  <c r="AA23" i="40" s="1"/>
  <c r="V23" i="40"/>
  <c r="X23" i="40" s="1"/>
  <c r="Z23" i="40" s="1"/>
  <c r="W22" i="40"/>
  <c r="Y22" i="40" s="1"/>
  <c r="AA22" i="40" s="1"/>
  <c r="W21" i="40"/>
  <c r="Y21" i="40" s="1"/>
  <c r="AA21" i="40" s="1"/>
  <c r="W20" i="40"/>
  <c r="Y20" i="40" s="1"/>
  <c r="AA20" i="40" s="1"/>
  <c r="W19" i="40"/>
  <c r="Y19" i="40" s="1"/>
  <c r="W18" i="40"/>
  <c r="Y18" i="40" s="1"/>
  <c r="W17" i="40"/>
  <c r="Y17" i="40" s="1"/>
  <c r="V14" i="40"/>
  <c r="X14" i="40" s="1"/>
  <c r="Z14" i="40" s="1"/>
  <c r="V13" i="40"/>
  <c r="X13" i="40" s="1"/>
  <c r="Z13" i="40" s="1"/>
  <c r="V22" i="40"/>
  <c r="X22" i="40" s="1"/>
  <c r="Z22" i="40" s="1"/>
  <c r="V21" i="40"/>
  <c r="X21" i="40" s="1"/>
  <c r="Z21" i="40" s="1"/>
  <c r="V20" i="40"/>
  <c r="X20" i="40" s="1"/>
  <c r="Z20" i="40" s="1"/>
  <c r="AA19" i="40"/>
  <c r="V19" i="40"/>
  <c r="X19" i="40" s="1"/>
  <c r="Z19" i="40" s="1"/>
  <c r="AA18" i="40"/>
  <c r="V18" i="40"/>
  <c r="X18" i="40" s="1"/>
  <c r="Z18" i="40" s="1"/>
  <c r="W16" i="40"/>
  <c r="Y16" i="40" s="1"/>
  <c r="AA16" i="40" s="1"/>
  <c r="V16" i="40"/>
  <c r="X16" i="40" s="1"/>
  <c r="Z16" i="40" s="1"/>
  <c r="W15" i="40"/>
  <c r="Y15" i="40" s="1"/>
  <c r="W12" i="40"/>
  <c r="AA17" i="40"/>
  <c r="V17" i="40"/>
  <c r="X17" i="40" s="1"/>
  <c r="Z17" i="40" s="1"/>
  <c r="AA15" i="40"/>
  <c r="V15" i="40"/>
  <c r="X15" i="40" s="1"/>
  <c r="Z15" i="40" s="1"/>
  <c r="W14" i="40"/>
  <c r="Y14" i="40" s="1"/>
  <c r="AA14" i="40" s="1"/>
  <c r="W13" i="40"/>
  <c r="Y13" i="40" s="1"/>
  <c r="AA13" i="40" s="1"/>
  <c r="V12" i="40"/>
  <c r="V24" i="45" l="1"/>
  <c r="X12" i="45"/>
  <c r="Y12" i="45"/>
  <c r="W24" i="45"/>
  <c r="AA15" i="45"/>
  <c r="Y12" i="44"/>
  <c r="W24" i="44"/>
  <c r="X12" i="44"/>
  <c r="V24" i="44"/>
  <c r="AA16" i="44"/>
  <c r="V24" i="43"/>
  <c r="X12" i="43"/>
  <c r="W24" i="43"/>
  <c r="Y12" i="43"/>
  <c r="W24" i="40"/>
  <c r="Y12" i="40"/>
  <c r="X12" i="40"/>
  <c r="V24" i="40"/>
  <c r="Z12" i="45" l="1"/>
  <c r="X24" i="45"/>
  <c r="Z24" i="45" s="1"/>
  <c r="Y24" i="45"/>
  <c r="AA24" i="45" s="1"/>
  <c r="AA12" i="45"/>
  <c r="AA12" i="44"/>
  <c r="Y24" i="44"/>
  <c r="AA24" i="44" s="1"/>
  <c r="Z12" i="44"/>
  <c r="X24" i="44"/>
  <c r="Z24" i="44" s="1"/>
  <c r="X24" i="43"/>
  <c r="Z24" i="43" s="1"/>
  <c r="Z12" i="43"/>
  <c r="Y24" i="43"/>
  <c r="AA24" i="43" s="1"/>
  <c r="AA12" i="43"/>
  <c r="AA12" i="40"/>
  <c r="Y24" i="40"/>
  <c r="AA24" i="40" s="1"/>
  <c r="Z12" i="40"/>
  <c r="X24" i="40"/>
  <c r="Z24" i="4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tc={BC387B0F-69AB-4700-8D2E-B7259D8BE75A}</author>
    <author>tc={ADC56DA9-17D1-4DA6-974A-BE79CDDD850A}</author>
    <author>tc={5DC5E564-0B92-497F-BB04-AD387B66EE3D}</author>
    <author>tc={1FB06395-DBA0-4E18-9410-E70734A06471}</author>
    <author>tc={AACF7B30-836D-4FBC-872C-80791A35926D}</author>
    <author>tc={5905404A-68E0-4196-B2B8-234CBB7182C2}</author>
    <author>tc={2D1B687C-2E82-4ACF-A592-3BB49C9CFB0C}</author>
    <author>tc={75348521-1F58-4F29-936B-F610E73C3CD0}</author>
    <author>tc={A2B6129F-3A2C-49AE-9909-3648044E8A1D}</author>
    <author>tc={BBA6BE0A-B858-4DEB-AB8A-E205863B719B}</author>
    <author>tc={99D9E98E-3A02-420D-9EDE-8C2EDA123413}</author>
    <author>tc={D4F5407E-0ADF-4A29-B034-054B382611B0}</author>
  </authors>
  <commentList>
    <comment ref="D9" authorId="0" shapeId="0" xr:uid="{BC387B0F-69AB-4700-8D2E-B7259D8BE75A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dans ce district, car tous les médicaments ont été renvoyés au district après la MDA</t>
      </text>
    </comment>
    <comment ref="F9" authorId="1" shapeId="0" xr:uid="{ADC56DA9-17D1-4DA6-974A-BE79CDDD850A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HF - Nombre de comprimés reçus</t>
      </text>
    </comment>
    <comment ref="H9" authorId="2" shapeId="0" xr:uid="{5DC5E564-0B92-497F-BB04-AD387B66EE3D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des établissements de santé - Nombre de personnes traitées</t>
      </text>
    </comment>
    <comment ref="J9" authorId="3" shapeId="0" xr:uid="{1FB06395-DBA0-4E18-9410-E70734A06471}">
      <text>
        <t>[Threaded comment]
Your version of Excel allows you to read this threaded comment; however, any edits to it will get removed if the file is opened in a newer version of Excel. Learn more: https://go.microsoft.com/fwlink/?linkid=870924
Comment:
    Tout enregistrement dans le district concernant les transferts entre établissements de santé pendant la MDA</t>
      </text>
    </comment>
    <comment ref="L9" authorId="4" shapeId="0" xr:uid="{AACF7B30-836D-4FBC-872C-80791A35926D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des établissements de santé - Nombre de comprimés gaspillés</t>
      </text>
    </comment>
    <comment ref="N9" authorId="5" shapeId="0" xr:uid="{5905404A-68E0-4196-B2B8-234CBB7182C2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 l'établissement de santé - Nombre de comprimés retournés - ce chiffre doit être basé sur le comptage des flacons retournés</t>
      </text>
    </comment>
    <comment ref="P9" authorId="6" shapeId="0" xr:uid="{2D1B687C-2E82-4ACF-A592-3BB49C9CFB0C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pour cet exercice – le personnel du district remplirait cette rubrique en examinant les stocks retournés.</t>
      </text>
    </comment>
    <comment ref="R9" authorId="7" shapeId="0" xr:uid="{75348521-1F58-4F29-936B-F610E73C3CD0}">
      <text>
        <t>[Threaded comment]
Your version of Excel allows you to read this threaded comment; however, any edits to it will get removed if the file is opened in a newer version of Excel. Learn more: https://go.microsoft.com/fwlink/?linkid=870924
Comment:
    La somme de la colonne solde restant (a+b) et de la quantité reçue (c+d)</t>
      </text>
    </comment>
    <comment ref="T9" authorId="8" shapeId="0" xr:uid="{A2B6129F-3A2C-49AE-9909-3648044E8A1D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multipliant le nombre de personnes traitées par la dose moyenne par personne</t>
      </text>
    </comment>
    <comment ref="V9" authorId="9" shapeId="0" xr:uid="{BBA6BE0A-B858-4DEB-AB8A-E205863B719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déduisant du stock total pour l'année la quantité estimée distribuée, la quantité perdue/périmée ou transférée</t>
      </text>
    </comment>
    <comment ref="X9" authorId="10" shapeId="0" xr:uid="{99D9E98E-3A02-420D-9EDE-8C2EDA123413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 le solde théorique avec le solde réel et indique la différence</t>
      </text>
    </comment>
    <comment ref="Z9" authorId="11" shapeId="0" xr:uid="{D4F5407E-0ADF-4A29-B034-054B382611B0}">
      <text>
        <t>[Threaded comment]
Your version of Excel allows you to read this threaded comment; however, any edits to it will get removed if the file is opened in a newer version of Excel. Learn more: https://go.microsoft.com/fwlink/?linkid=870924
Comment:
    Pourcentage du stock total non comptabilisé (l'écart)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tc={3202224B-5CCF-4233-8018-9D982C732C7A}</author>
    <author>tc={AF0C6503-7E85-4FDB-AE69-5DF48C6F9246}</author>
    <author>tc={6842011C-A81A-4203-94DF-5A05D84D33B8}</author>
    <author>tc={50DD911C-2C9A-4283-A18A-C5C82A817BE2}</author>
    <author>tc={EE9DE975-1426-4D27-AC4D-10FF9BA8CD37}</author>
    <author>tc={6EEAD1BC-9338-4692-BC7D-59753CAFD142}</author>
    <author>tc={187EAEAC-EBBF-4B16-9F74-A30054BBE914}</author>
    <author>tc={32F949C1-4D3A-4168-BD8B-6D2541E197C3}</author>
    <author>tc={79C71949-BEAD-455C-834F-0E59AEA6D67C}</author>
    <author>tc={2FB8B0A3-9A05-4D15-9FCD-FD629AF5098F}</author>
    <author>tc={51510A26-345F-45AD-9F93-DEE965A2F9A8}</author>
    <author>tc={2ABE8DCA-C7C2-4F24-9997-1934B6180266}</author>
  </authors>
  <commentList>
    <comment ref="D9" authorId="0" shapeId="0" xr:uid="{3202224B-5CCF-4233-8018-9D982C732C7A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dans ce district, car tous les médicaments ont été renvoyés au district après la MDA</t>
      </text>
    </comment>
    <comment ref="F9" authorId="1" shapeId="0" xr:uid="{AF0C6503-7E85-4FDB-AE69-5DF48C6F92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HF - Nombre de comprimés reçus</t>
      </text>
    </comment>
    <comment ref="H9" authorId="2" shapeId="0" xr:uid="{6842011C-A81A-4203-94DF-5A05D84D33B8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des établissements de santé - Nombre de personnes traitées</t>
      </text>
    </comment>
    <comment ref="J9" authorId="3" shapeId="0" xr:uid="{50DD911C-2C9A-4283-A18A-C5C82A817BE2}">
      <text>
        <t>[Threaded comment]
Your version of Excel allows you to read this threaded comment; however, any edits to it will get removed if the file is opened in a newer version of Excel. Learn more: https://go.microsoft.com/fwlink/?linkid=870924
Comment:
    Tout enregistrement dans le district concernant les transferts entre établissements de santé pendant la MDA</t>
      </text>
    </comment>
    <comment ref="L9" authorId="4" shapeId="0" xr:uid="{EE9DE975-1426-4D27-AC4D-10FF9BA8CD37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des établissements de santé - Nombre de comprimés gaspillés</t>
      </text>
    </comment>
    <comment ref="N9" authorId="5" shapeId="0" xr:uid="{6EEAD1BC-9338-4692-BC7D-59753CAFD142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 l'établissement de santé - Nombre de comprimés retournés - ce chiffre doit être basé sur le comptage des flacons retournés</t>
      </text>
    </comment>
    <comment ref="P9" authorId="6" shapeId="0" xr:uid="{187EAEAC-EBBF-4B16-9F74-A30054BBE914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pour cet exercice – le personnel du district remplirait cette rubrique en examinant les stocks retournés.</t>
      </text>
    </comment>
    <comment ref="R9" authorId="7" shapeId="0" xr:uid="{32F949C1-4D3A-4168-BD8B-6D2541E197C3}">
      <text>
        <t>[Threaded comment]
Your version of Excel allows you to read this threaded comment; however, any edits to it will get removed if the file is opened in a newer version of Excel. Learn more: https://go.microsoft.com/fwlink/?linkid=870924
Comment:
    La somme de la colonne solde restant (a+b) et de la quantité reçue (c+d)</t>
      </text>
    </comment>
    <comment ref="T9" authorId="8" shapeId="0" xr:uid="{79C71949-BEAD-455C-834F-0E59AEA6D67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multipliant le nombre de personnes traitées par la dose moyenne par personne</t>
      </text>
    </comment>
    <comment ref="V9" authorId="9" shapeId="0" xr:uid="{2FB8B0A3-9A05-4D15-9FCD-FD629AF5098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déduisant du stock total pour l'année la quantité estimée distribuée, la quantité perdue/périmée ou transférée</t>
      </text>
    </comment>
    <comment ref="X9" authorId="10" shapeId="0" xr:uid="{51510A26-345F-45AD-9F93-DEE965A2F9A8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 le solde théorique avec le solde réel et indique la différence</t>
      </text>
    </comment>
    <comment ref="Z9" authorId="11" shapeId="0" xr:uid="{2ABE8DCA-C7C2-4F24-9997-1934B6180266}">
      <text>
        <t>[Threaded comment]
Your version of Excel allows you to read this threaded comment; however, any edits to it will get removed if the file is opened in a newer version of Excel. Learn more: https://go.microsoft.com/fwlink/?linkid=870924
Comment:
    Pourcentage du stock total non comptabilisé (l'écart)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tc={FC4F1359-CA31-41F1-A2B9-4AB9136D7C28}</author>
    <author>tc={80780FB0-3142-4E9D-8A22-A997F0775B2F}</author>
    <author>tc={8B290DBD-7058-44FF-804A-13742459D697}</author>
    <author>tc={76A9AF75-0B65-4F99-A253-61099AA5DCE8}</author>
    <author>tc={E762B823-8DF0-4082-A65A-52C6A3B54B0B}</author>
    <author>tc={88F513F6-9982-407F-8190-5357E4AEF1AA}</author>
    <author>tc={A7FF3F4A-2685-44A4-8284-90E8772F2A69}</author>
    <author>tc={E3AB8B43-5DFF-4378-A4FB-3C4739F1B2E6}</author>
    <author>tc={C9555B9A-DABC-4224-BC14-7701D2370DFB}</author>
    <author>tc={9EF4BA60-17C6-4F28-983D-F803DC78CEA2}</author>
    <author>tc={ED869FCA-CC94-4905-882A-33B757432BF8}</author>
    <author>tc={844EC4DC-793C-4CC9-996C-8533F83A9F1F}</author>
  </authors>
  <commentList>
    <comment ref="D9" authorId="0" shapeId="0" xr:uid="{FC4F1359-CA31-41F1-A2B9-4AB9136D7C28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dans ce district, car tous les médicaments ont été renvoyés au district après la MDA</t>
      </text>
    </comment>
    <comment ref="F9" authorId="1" shapeId="0" xr:uid="{80780FB0-3142-4E9D-8A22-A997F0775B2F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HF - Nombre de comprimés reçus</t>
      </text>
    </comment>
    <comment ref="H9" authorId="2" shapeId="0" xr:uid="{8B290DBD-7058-44FF-804A-13742459D697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des établissements de santé - Nombre de personnes traitées</t>
      </text>
    </comment>
    <comment ref="J9" authorId="3" shapeId="0" xr:uid="{76A9AF75-0B65-4F99-A253-61099AA5DCE8}">
      <text>
        <t>[Threaded comment]
Your version of Excel allows you to read this threaded comment; however, any edits to it will get removed if the file is opened in a newer version of Excel. Learn more: https://go.microsoft.com/fwlink/?linkid=870924
Comment:
    Tout enregistrement dans le district concernant les transferts entre établissements de santé pendant la MDA</t>
      </text>
    </comment>
    <comment ref="L9" authorId="4" shapeId="0" xr:uid="{E762B823-8DF0-4082-A65A-52C6A3B54B0B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des établissements de santé - Nombre de comprimés gaspillés</t>
      </text>
    </comment>
    <comment ref="N9" authorId="5" shapeId="0" xr:uid="{88F513F6-9982-407F-8190-5357E4AEF1AA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 l'établissement de santé - Nombre de comprimés retournés - ce chiffre doit être basé sur le comptage des flacons retournés</t>
      </text>
    </comment>
    <comment ref="P9" authorId="6" shapeId="0" xr:uid="{A7FF3F4A-2685-44A4-8284-90E8772F2A69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pour cet exercice – le personnel du district remplirait cette rubrique en examinant les stocks retournés.</t>
      </text>
    </comment>
    <comment ref="R9" authorId="7" shapeId="0" xr:uid="{E3AB8B43-5DFF-4378-A4FB-3C4739F1B2E6}">
      <text>
        <t>[Threaded comment]
Your version of Excel allows you to read this threaded comment; however, any edits to it will get removed if the file is opened in a newer version of Excel. Learn more: https://go.microsoft.com/fwlink/?linkid=870924
Comment:
    La somme de la colonne solde restant (a+b) et de la quantité reçue (c+d)</t>
      </text>
    </comment>
    <comment ref="T9" authorId="8" shapeId="0" xr:uid="{C9555B9A-DABC-4224-BC14-7701D2370DF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multipliant le nombre de personnes traitées par la dose moyenne par personne</t>
      </text>
    </comment>
    <comment ref="V9" authorId="9" shapeId="0" xr:uid="{9EF4BA60-17C6-4F28-983D-F803DC78CEA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déduisant du stock total pour l'année la quantité estimée distribuée, la quantité perdue/périmée ou transférée</t>
      </text>
    </comment>
    <comment ref="X9" authorId="10" shapeId="0" xr:uid="{ED869FCA-CC94-4905-882A-33B757432BF8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 le solde théorique avec le solde réel et indique la différence</t>
      </text>
    </comment>
    <comment ref="Z9" authorId="11" shapeId="0" xr:uid="{844EC4DC-793C-4CC9-996C-8533F83A9F1F}">
      <text>
        <t>[Threaded comment]
Your version of Excel allows you to read this threaded comment; however, any edits to it will get removed if the file is opened in a newer version of Excel. Learn more: https://go.microsoft.com/fwlink/?linkid=870924
Comment:
    Pourcentage du stock total non comptabilisé (l'écart)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tc={78E4AF41-1476-491C-B508-7C62A79A5B62}</author>
    <author>tc={8CB561D9-1B44-462A-AFEA-2F676A7CFF31}</author>
    <author>tc={A47A68F2-257F-4DA0-9956-1B76A8C10A5E}</author>
    <author>tc={D634FBC7-5883-4791-88B7-5E4D9028B792}</author>
    <author>tc={42AF1000-A791-4E28-938E-5B0ECCD1D75A}</author>
    <author>tc={CD9A1CB7-EC16-4335-BA18-858778F06B5A}</author>
    <author>tc={D9BCBA99-A623-4128-A2F9-D370456E966A}</author>
    <author>tc={996A946D-322E-4B73-8141-6DF2B6E24AB8}</author>
    <author>tc={7F7A01BD-57A0-41B5-865F-37A1D75D5D33}</author>
    <author>tc={99409993-2881-4EB9-8A30-92152DA8C698}</author>
    <author>tc={AB0CB87E-89C3-42A1-9C89-9055607EED12}</author>
    <author>tc={21AB29F7-F5D1-4B78-B40C-8FDE4C92DAD2}</author>
  </authors>
  <commentList>
    <comment ref="D9" authorId="0" shapeId="0" xr:uid="{78E4AF41-1476-491C-B508-7C62A79A5B62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dans ce district, car tous les médicaments ont été renvoyés au district après la MDA</t>
      </text>
    </comment>
    <comment ref="F9" authorId="1" shapeId="0" xr:uid="{8CB561D9-1B44-462A-AFEA-2F676A7CFF31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HF - Nombre de comprimés reçus</t>
      </text>
    </comment>
    <comment ref="H9" authorId="2" shapeId="0" xr:uid="{A47A68F2-257F-4DA0-9956-1B76A8C10A5E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de synthèse des établissements de santé - Nombre de personnes traitées</t>
      </text>
    </comment>
    <comment ref="J9" authorId="3" shapeId="0" xr:uid="{D634FBC7-5883-4791-88B7-5E4D9028B792}">
      <text>
        <t>[Threaded comment]
Your version of Excel allows you to read this threaded comment; however, any edits to it will get removed if the file is opened in a newer version of Excel. Learn more: https://go.microsoft.com/fwlink/?linkid=870924
Comment:
    Tout enregistrement dans le district concernant les transferts entre établissements de santé pendant la MDA</t>
      </text>
    </comment>
    <comment ref="L9" authorId="4" shapeId="0" xr:uid="{42AF1000-A791-4E28-938E-5B0ECCD1D75A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des établissements de santé - Nombre de comprimés gaspillés</t>
      </text>
    </comment>
    <comment ref="N9" authorId="5" shapeId="0" xr:uid="{CD9A1CB7-EC16-4335-BA18-858778F06B5A}">
      <text>
        <t>[Threaded comment]
Your version of Excel allows you to read this threaded comment; however, any edits to it will get removed if the file is opened in a newer version of Excel. Learn more: https://go.microsoft.com/fwlink/?linkid=870924
Comment:
    Rapport récapitulatif de l'établissement de santé - Nombre de comprimés retournés - ce chiffre doit être basé sur le comptage des flacons retournés</t>
      </text>
    </comment>
    <comment ref="P9" authorId="6" shapeId="0" xr:uid="{D9BCBA99-A623-4128-A2F9-D370456E966A}">
      <text>
        <t>[Threaded comment]
Your version of Excel allows you to read this threaded comment; however, any edits to it will get removed if the file is opened in a newer version of Excel. Learn more: https://go.microsoft.com/fwlink/?linkid=870924
Comment:
    Sans objet pour cet exercice – le personnel du district remplirait cette rubrique en examinant les stocks retournés.</t>
      </text>
    </comment>
    <comment ref="R9" authorId="7" shapeId="0" xr:uid="{996A946D-322E-4B73-8141-6DF2B6E24AB8}">
      <text>
        <t>[Threaded comment]
Your version of Excel allows you to read this threaded comment; however, any edits to it will get removed if the file is opened in a newer version of Excel. Learn more: https://go.microsoft.com/fwlink/?linkid=870924
Comment:
    La somme de la colonne solde restant (a+b) et de la quantité reçue (c+d)</t>
      </text>
    </comment>
    <comment ref="T9" authorId="8" shapeId="0" xr:uid="{7F7A01BD-57A0-41B5-865F-37A1D75D5D33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multipliant le nombre de personnes traitées par la dose moyenne par personne</t>
      </text>
    </comment>
    <comment ref="V9" authorId="9" shapeId="0" xr:uid="{99409993-2881-4EB9-8A30-92152DA8C69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Calculé en déduisant du stock total pour l'année la quantité estimée distribuée, la quantité perdue/périmée ou transférée</t>
      </text>
    </comment>
    <comment ref="X9" authorId="10" shapeId="0" xr:uid="{AB0CB87E-89C3-42A1-9C89-9055607EED12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 le solde théorique avec le solde réel et indique la différence</t>
      </text>
    </comment>
    <comment ref="Z9" authorId="11" shapeId="0" xr:uid="{21AB29F7-F5D1-4B78-B40C-8FDE4C92DAD2}">
      <text>
        <t>[Threaded comment]
Your version of Excel allows you to read this threaded comment; however, any edits to it will get removed if the file is opened in a newer version of Excel. Learn more: https://go.microsoft.com/fwlink/?linkid=870924
Comment:
    Pourcentage du stock total non comptabilisé (l'écart)</t>
      </text>
    </comment>
  </commentList>
</comments>
</file>

<file path=xl/sharedStrings.xml><?xml version="1.0" encoding="utf-8"?>
<sst xmlns="http://schemas.openxmlformats.org/spreadsheetml/2006/main" count="586" uniqueCount="149">
  <si>
    <t>NTD PC Médecine TABLEAU RÉCAPITULATIF</t>
  </si>
  <si>
    <t>Feuille de calcul :</t>
  </si>
  <si>
    <t>PZQ-ALB national</t>
  </si>
  <si>
    <t>PZQ régional ALB</t>
  </si>
  <si>
    <t>PZQ de district ALB</t>
  </si>
  <si>
    <t>Instructions pour la saisie des données</t>
  </si>
  <si>
    <t>Veuillez saisir vos données dans les cellules en fonction de leur code couleur :</t>
  </si>
  <si>
    <t>Gris - la cellule n'est pas protégée. Veuillez saisir la valeur des données demandées concernant le médicament.</t>
  </si>
  <si>
    <t>Rouge - la cellule n'est pas protégée. Veuillez saisir la valeur des données de traitement demandées</t>
  </si>
  <si>
    <t>Bleu - la cellule est protégée et aucune saisie de données n'est requise. La cellule effectuera automatiquement le calcul.</t>
  </si>
  <si>
    <t>Données à saisir</t>
  </si>
  <si>
    <t>Source des données</t>
  </si>
  <si>
    <t>Stock restant de la MDA précédente</t>
  </si>
  <si>
    <t>Sans objet dans ce district, car tous les médicaments ont été renvoyés au district après la MDA</t>
  </si>
  <si>
    <t>Quantité reçue</t>
  </si>
  <si>
    <t>Rapport de synthèse HF - Nombre de comprimés reçus</t>
  </si>
  <si>
    <t>Personnes non traitées</t>
  </si>
  <si>
    <t>Rapport de synthèse des établissements de santé - Nombre de personnes traitées</t>
  </si>
  <si>
    <t>Quantité transférée vers un autre établissement de santé</t>
  </si>
  <si>
    <t>Tout enregistrement dans le district concernant les transferts entre établissements de santé pendant la MDA</t>
  </si>
  <si>
    <t>Quantité périmée/perdue</t>
  </si>
  <si>
    <t>Rapport récapitulatif des établissements de santé - Nombre de comprimés gaspillés</t>
  </si>
  <si>
    <t>Solde final réel</t>
  </si>
  <si>
    <t>Rapport récapitulatif de l'établissement de santé - Nombre de comprimés retournés - ce chiffre doit être basé sur le comptage des flacons retournés</t>
  </si>
  <si>
    <t>Date de péremption la plus proche</t>
  </si>
  <si>
    <t>Sans objet pour cet exercice – le personnel du district remplirait cette rubrique en examinant les stocks retournés.</t>
  </si>
  <si>
    <t>Stock total pour l'année</t>
  </si>
  <si>
    <t>La somme de la colonne solde restant (a+b) et de la quantité reçue (c+d)</t>
  </si>
  <si>
    <t>Quantité distribuée</t>
  </si>
  <si>
    <t>Calculé en multipliant le nombre de personnes traitées par la dose moyenne par personne</t>
  </si>
  <si>
    <t>Solde théorique</t>
  </si>
  <si>
    <t>Calculé en déduisant du stock total pour l'année la quantité estimée distribuée, la quantité perdue/périmée ou transférée</t>
  </si>
  <si>
    <t>Écarts</t>
  </si>
  <si>
    <t>Compare le solde théorique avec le solde réel et indique la différence</t>
  </si>
  <si>
    <t>% non comptabilisé ou gaspillé</t>
  </si>
  <si>
    <t>Pourcentage du stock total non comptabilisé (l'écart)</t>
  </si>
  <si>
    <t>Poste MDA NTD PC Médecine TABLEAU RÉCAPITULATIF - National</t>
  </si>
  <si>
    <t>Médicaments Posologie</t>
  </si>
  <si>
    <t>PZQ</t>
  </si>
  <si>
    <t>MEB</t>
  </si>
  <si>
    <t>ALB</t>
  </si>
  <si>
    <t>IVM</t>
  </si>
  <si>
    <t>DEC</t>
  </si>
  <si>
    <t xml:space="preserve">Date de la MDA : </t>
  </si>
  <si>
    <t>Dose moyenne de PreSAC :</t>
  </si>
  <si>
    <t xml:space="preserve">Maladie : </t>
  </si>
  <si>
    <t>SCH-STH</t>
  </si>
  <si>
    <t>Dose moyenne de SAC :</t>
  </si>
  <si>
    <t>Médicaments :</t>
  </si>
  <si>
    <t>PZQ MEB</t>
  </si>
  <si>
    <t>Dose moyenne pour les adultes :</t>
  </si>
  <si>
    <t>Remplissez cette section</t>
  </si>
  <si>
    <t>Calculé - NE PAS REMPLIR</t>
  </si>
  <si>
    <t>Région</t>
  </si>
  <si>
    <t>Nombre de personnes non traitées</t>
  </si>
  <si>
    <t>Remarques</t>
  </si>
  <si>
    <t>PreSAC</t>
  </si>
  <si>
    <t>SAC</t>
  </si>
  <si>
    <t>Formule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</si>
  <si>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</si>
  <si>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</si>
  <si>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</si>
  <si>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</si>
  <si>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</si>
  <si>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</si>
  <si>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</si>
  <si>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</si>
  <si>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</si>
  <si>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</si>
  <si>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</si>
  <si>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</si>
  <si>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 = a + c</t>
  </si>
  <si>
    <t>n = b + d</t>
  </si>
  <si>
    <t>o=f*2</t>
  </si>
  <si>
    <t>p = (e + f) * 1</t>
  </si>
  <si>
    <t>q = m - o - g - i</t>
  </si>
  <si>
    <t>r = n - p - h - i</t>
  </si>
  <si>
    <t>s = q - k</t>
  </si>
  <si>
    <t>t = r - l</t>
  </si>
  <si>
    <t>u = s/m * 100</t>
  </si>
  <si>
    <t>v = t/n * 100</t>
  </si>
  <si>
    <t>Région 1</t>
  </si>
  <si>
    <t>Région 2</t>
  </si>
  <si>
    <t>Région 3</t>
  </si>
  <si>
    <t>Région 4</t>
  </si>
  <si>
    <t>Région 5</t>
  </si>
  <si>
    <t>Total national</t>
  </si>
  <si>
    <t>Poste MDA NTD PC Médecine TABLEAU RÉCAPITULATIF - Niveau régional</t>
  </si>
  <si>
    <t>Région NIVEAU :</t>
  </si>
  <si>
    <t>Districts</t>
  </si>
  <si>
    <t>District 1</t>
  </si>
  <si>
    <t>30/6/2026</t>
  </si>
  <si>
    <t>31/7/2029</t>
  </si>
  <si>
    <t>District 2</t>
  </si>
  <si>
    <t>District 3</t>
  </si>
  <si>
    <t>District 4</t>
  </si>
  <si>
    <t>District 5</t>
  </si>
  <si>
    <t>Total District</t>
  </si>
  <si>
    <t>Médicaments antiparasitaires post-MDA pour les MTN TABLEAU RÉCAPITULATIF - Niveau du district</t>
  </si>
  <si>
    <t>AU NIVEAU DU DISTRICT :</t>
  </si>
  <si>
    <t>Du 1er au 14 avril 2026</t>
  </si>
  <si>
    <t>Sous-districts</t>
  </si>
  <si>
    <t>Établissement de santé 1</t>
  </si>
  <si>
    <t>Établissement de santé 2</t>
  </si>
  <si>
    <t>Établissement de santé 3</t>
  </si>
  <si>
    <t>30/9/2027</t>
  </si>
  <si>
    <t>30/8/2029</t>
  </si>
  <si>
    <t>Établissement de santé 4</t>
  </si>
  <si>
    <t>Établissement de santé 5</t>
  </si>
  <si>
    <t>Formulaire papier pour la collecte de données au niveau des établissements de santé – Résumé sous forme de tableau</t>
  </si>
  <si>
    <t>FORMULAIRE DE RÉSUMÉ DES TRAITEMENTS DE CHIMIOTHÉRAPIE PRÉVENTIVE</t>
  </si>
  <si>
    <r>
      <t>Nom de l'établissement de santé : .Établissement de santé 1....     District : .District 1.....................    Cycle de traitement : 1.............</t>
    </r>
    <r>
      <rPr>
        <b/>
        <sz val="11"/>
        <color theme="1"/>
        <rFont val="Arial"/>
        <family val="2"/>
      </rPr>
      <t xml:space="preserve"> </t>
    </r>
  </si>
  <si>
    <t>NOM DE L'UNITÉ DÉCLARANTE</t>
  </si>
  <si>
    <t>Praziquantel</t>
  </si>
  <si>
    <t>Mébendazole</t>
  </si>
  <si>
    <t>Nombre de comprimés reçus</t>
  </si>
  <si>
    <t>Nombre de comprimés utilisés</t>
  </si>
  <si>
    <t>Nombre de comprimés gaspillés</t>
  </si>
  <si>
    <t>Nombre de comprimés rendus</t>
  </si>
  <si>
    <t>CDD 1</t>
  </si>
  <si>
    <t>CDD 2</t>
  </si>
  <si>
    <t>CDD 3</t>
  </si>
  <si>
    <t>CDD 4</t>
  </si>
  <si>
    <t>TOTAL</t>
  </si>
  <si>
    <t xml:space="preserve">               </t>
  </si>
  <si>
    <t>Nombre de personnes traitées</t>
  </si>
  <si>
    <t>Enfants d'âge préscolaire</t>
  </si>
  <si>
    <t>Enfants d'âge scolaire</t>
  </si>
  <si>
    <t>Adultes</t>
  </si>
  <si>
    <t>(1 à 4 ans)</t>
  </si>
  <si>
    <t>(5 à 14 ans)</t>
  </si>
  <si>
    <t>(≥ 15 ans)</t>
  </si>
  <si>
    <t>Hommes</t>
  </si>
  <si>
    <t>Filles</t>
  </si>
  <si>
    <t>Nombre total de rapports attendus : .............4....................           Nombre total de rapports reçus : ...........4......................</t>
  </si>
  <si>
    <t>Pourcentage de retour des rapports : ......100...................%</t>
  </si>
  <si>
    <t xml:space="preserve">Personne ayant établi le rapport : …Mary .....................................                                         Date du rapport : …1er mai 2026....................  </t>
  </si>
  <si>
    <r>
      <t>Nom de l'établissement de santé : .Établissement de santé 2....     District : .District 1.....................    Cycle de traitement : 1.............</t>
    </r>
    <r>
      <rPr>
        <b/>
        <sz val="11"/>
        <color theme="1"/>
        <rFont val="Arial"/>
        <family val="2"/>
      </rPr>
      <t xml:space="preserve"> </t>
    </r>
  </si>
  <si>
    <t>CDD 5</t>
  </si>
  <si>
    <t>Nombre total de rapports attendus : .........5........................           Nombre total de rapports reçus : .........5........................</t>
  </si>
  <si>
    <t>Pourcentage de rapports renvoyés : .....100...............................%</t>
  </si>
  <si>
    <t xml:space="preserve">Auteur du rapport : ....Samuel...................................................                                         Date du rapport : …27 avril 2026.................................  </t>
  </si>
  <si>
    <r>
      <t>Nom de l'établissement de santé : .Établissement de santé 3....     District : .District 1.....................    Cycle de traitement : 1.............</t>
    </r>
    <r>
      <rPr>
        <b/>
        <sz val="11"/>
        <color theme="1"/>
        <rFont val="Arial"/>
        <family val="2"/>
      </rPr>
      <t xml:space="preserve"> </t>
    </r>
  </si>
  <si>
    <t>Nombre total de rapports attendus : .......4..........................           Nombre total de rapports reçus : ...........4......................</t>
  </si>
  <si>
    <t>Taux de retour des rapports : ......100......................%</t>
  </si>
  <si>
    <t xml:space="preserve">Auteur du rapport : …Johnnie....................................................                                         Date du rapport : ....29 avril 2026................................  </t>
  </si>
  <si>
    <r>
      <t>Nom de l'établissement de santé : .Établissement de santé 4....     District : .District 1.....................    Cycle de traitement : 1.............</t>
    </r>
    <r>
      <rPr>
        <b/>
        <sz val="11"/>
        <color theme="1"/>
        <rFont val="Arial"/>
        <family val="2"/>
      </rPr>
      <t xml:space="preserve"> </t>
    </r>
  </si>
  <si>
    <t>Nombre total de rapports attendus : ......5...........................           Nombre total de rapports reçus : ..........5.......................</t>
  </si>
  <si>
    <t xml:space="preserve">Auteur du rapport : .......Tina................................................                                         Date du rapport : …2 mai 2026.................................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</si>
</sst>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7"/>
      <color theme="1"/>
      <name val="Arial"/>
      <family val="2"/>
    </font>
    <font>
      <sz val="17"/>
      <color theme="1"/>
      <name val="Arial"/>
      <family val="2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6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MS Sans Serif"/>
      <family val="2"/>
    </font>
    <font>
      <sz val="11"/>
      <color theme="1"/>
      <name val="Calibri"/>
      <family val="2"/>
      <charset val="178"/>
      <scheme val="minor"/>
    </font>
    <font>
      <u/>
      <sz val="10"/>
      <color theme="10"/>
      <name val="Arial"/>
      <family val="2"/>
    </font>
    <font>
      <sz val="10"/>
      <color theme="1"/>
      <name val="Ink Free"/>
      <family val="4"/>
    </font>
    <font>
      <sz val="12"/>
      <color theme="1"/>
      <name val="Ink Free"/>
      <family val="4"/>
    </font>
    <font>
      <sz val="9"/>
      <color theme="1"/>
      <name val="Ink Free"/>
      <family val="4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sz val="8"/>
      <color theme="1"/>
      <name val="Ink Free"/>
      <family val="4"/>
    </font>
    <font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Arial"/>
      <charset val="1"/>
    </font>
    <font>
      <sz val="10"/>
      <color theme="1"/>
      <name val="Arial"/>
      <charset val="1"/>
    </font>
    <font>
      <sz val="10"/>
      <color rgb="FF242424"/>
      <name val="Arial"/>
      <charset val="1"/>
    </font>
    <font>
      <b/>
      <sz val="9"/>
      <color theme="3" tint="-0.499984740745262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993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16" fillId="0" borderId="37" applyNumberFormat="0" applyFill="0" applyAlignment="0" applyProtection="0"/>
    <xf numFmtId="0" fontId="17" fillId="0" borderId="38" applyNumberFormat="0" applyFill="0" applyAlignment="0" applyProtection="0"/>
    <xf numFmtId="0" fontId="18" fillId="0" borderId="39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40" applyNumberFormat="0" applyAlignment="0" applyProtection="0"/>
    <xf numFmtId="0" fontId="22" fillId="13" borderId="41" applyNumberFormat="0" applyAlignment="0" applyProtection="0"/>
    <xf numFmtId="0" fontId="23" fillId="13" borderId="40" applyNumberFormat="0" applyAlignment="0" applyProtection="0"/>
    <xf numFmtId="0" fontId="24" fillId="0" borderId="42" applyNumberFormat="0" applyFill="0" applyAlignment="0" applyProtection="0"/>
    <xf numFmtId="0" fontId="25" fillId="14" borderId="43" applyNumberFormat="0" applyAlignment="0" applyProtection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45" applyNumberFormat="0" applyFill="0" applyAlignment="0" applyProtection="0"/>
    <xf numFmtId="0" fontId="27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7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7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7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7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7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4" fillId="0" borderId="0"/>
    <xf numFmtId="0" fontId="37" fillId="0" borderId="0" applyNumberFormat="0" applyFill="0" applyBorder="0" applyAlignment="0" applyProtection="0"/>
    <xf numFmtId="0" fontId="38" fillId="11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39" fillId="0" borderId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46" borderId="0" applyNumberFormat="0" applyBorder="0" applyAlignment="0" applyProtection="0"/>
    <xf numFmtId="0" fontId="40" fillId="45" borderId="0" applyNumberFormat="0" applyBorder="0" applyAlignment="0" applyProtection="0"/>
    <xf numFmtId="0" fontId="40" fillId="51" borderId="0" applyNumberFormat="0" applyBorder="0" applyAlignment="0" applyProtection="0"/>
    <xf numFmtId="0" fontId="40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2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5" borderId="0" applyNumberFormat="0" applyBorder="0" applyAlignment="0" applyProtection="0"/>
    <xf numFmtId="0" fontId="41" fillId="48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8" borderId="0" applyNumberFormat="0" applyBorder="0" applyAlignment="0" applyProtection="0"/>
    <xf numFmtId="0" fontId="41" fillId="47" borderId="0" applyNumberFormat="0" applyBorder="0" applyAlignment="0" applyProtection="0"/>
    <xf numFmtId="0" fontId="41" fillId="55" borderId="0" applyNumberFormat="0" applyBorder="0" applyAlignment="0" applyProtection="0"/>
    <xf numFmtId="0" fontId="41" fillId="59" borderId="0" applyNumberFormat="0" applyBorder="0" applyAlignment="0" applyProtection="0"/>
    <xf numFmtId="0" fontId="42" fillId="43" borderId="0" applyNumberFormat="0" applyBorder="0" applyAlignment="0" applyProtection="0"/>
    <xf numFmtId="0" fontId="43" fillId="60" borderId="52" applyNumberFormat="0" applyAlignment="0" applyProtection="0"/>
    <xf numFmtId="0" fontId="44" fillId="61" borderId="53" applyNumberFormat="0" applyAlignment="0" applyProtection="0"/>
    <xf numFmtId="0" fontId="45" fillId="0" borderId="0" applyNumberFormat="0" applyFill="0" applyBorder="0" applyAlignment="0" applyProtection="0"/>
    <xf numFmtId="0" fontId="46" fillId="44" borderId="0" applyNumberFormat="0" applyBorder="0" applyAlignment="0" applyProtection="0"/>
    <xf numFmtId="0" fontId="47" fillId="0" borderId="54" applyNumberFormat="0" applyFill="0" applyAlignment="0" applyProtection="0"/>
    <xf numFmtId="0" fontId="48" fillId="0" borderId="55" applyNumberFormat="0" applyFill="0" applyAlignment="0" applyProtection="0"/>
    <xf numFmtId="0" fontId="49" fillId="0" borderId="56" applyNumberFormat="0" applyFill="0" applyAlignment="0" applyProtection="0"/>
    <xf numFmtId="0" fontId="49" fillId="0" borderId="0" applyNumberFormat="0" applyFill="0" applyBorder="0" applyAlignment="0" applyProtection="0"/>
    <xf numFmtId="0" fontId="50" fillId="50" borderId="52" applyNumberFormat="0" applyAlignment="0" applyProtection="0"/>
    <xf numFmtId="0" fontId="51" fillId="0" borderId="57" applyNumberFormat="0" applyFill="0" applyAlignment="0" applyProtection="0"/>
    <xf numFmtId="0" fontId="52" fillId="62" borderId="0" applyNumberFormat="0" applyBorder="0" applyAlignment="0" applyProtection="0"/>
    <xf numFmtId="0" fontId="4" fillId="0" borderId="0"/>
    <xf numFmtId="0" fontId="5" fillId="0" borderId="0"/>
    <xf numFmtId="0" fontId="4" fillId="63" borderId="58" applyNumberFormat="0" applyFont="0" applyAlignment="0" applyProtection="0"/>
    <xf numFmtId="0" fontId="53" fillId="60" borderId="59" applyNumberFormat="0" applyAlignment="0" applyProtection="0"/>
    <xf numFmtId="0" fontId="54" fillId="0" borderId="0" applyNumberFormat="0" applyFill="0" applyBorder="0" applyAlignment="0" applyProtection="0"/>
    <xf numFmtId="0" fontId="55" fillId="0" borderId="60" applyNumberFormat="0" applyFill="0" applyAlignment="0" applyProtection="0"/>
    <xf numFmtId="0" fontId="56" fillId="0" borderId="0" applyNumberForma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7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43" fontId="4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43" fontId="4" fillId="0" borderId="0" applyFont="0" applyFill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43" fontId="5" fillId="0" borderId="0" applyFont="0" applyFill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9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5" borderId="44" applyNumberFormat="0" applyFont="0" applyAlignment="0" applyProtection="0"/>
    <xf numFmtId="0" fontId="4" fillId="63" borderId="58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15" borderId="44" applyNumberFormat="0" applyFont="0" applyAlignment="0" applyProtection="0"/>
    <xf numFmtId="0" fontId="4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4" fillId="0" borderId="0"/>
    <xf numFmtId="0" fontId="4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4" fillId="63" borderId="58" applyNumberFormat="0" applyFont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43" fontId="4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43" fontId="4" fillId="0" borderId="0" applyFont="0" applyFill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43" fontId="5" fillId="0" borderId="0" applyFont="0" applyFill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5" borderId="44" applyNumberFormat="0" applyFont="0" applyAlignment="0" applyProtection="0"/>
    <xf numFmtId="0" fontId="4" fillId="63" borderId="58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15" borderId="44" applyNumberFormat="0" applyFont="0" applyAlignment="0" applyProtection="0"/>
    <xf numFmtId="0" fontId="4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</cellStyleXfs>
  <cellXfs count="310">
    <xf numFmtId="0" fontId="0" fillId="0" borderId="0" xfId="0"/>
    <xf numFmtId="0" fontId="4" fillId="6" borderId="15" xfId="0" applyFont="1" applyFill="1" applyBorder="1" applyAlignment="1">
      <alignment horizontal="left" vertical="top" wrapText="1" indent="1"/>
    </xf>
    <xf numFmtId="0" fontId="0" fillId="6" borderId="15" xfId="0" applyFill="1" applyBorder="1" applyAlignment="1">
      <alignment horizontal="left" vertical="top" wrapText="1" indent="1"/>
    </xf>
    <xf numFmtId="0" fontId="11" fillId="6" borderId="26" xfId="0" applyFont="1" applyFill="1" applyBorder="1" applyAlignment="1">
      <alignment horizontal="left" vertical="top" wrapText="1"/>
    </xf>
    <xf numFmtId="0" fontId="11" fillId="6" borderId="24" xfId="0" applyFont="1" applyFill="1" applyBorder="1" applyAlignment="1">
      <alignment horizontal="left" vertical="top" wrapText="1"/>
    </xf>
    <xf numFmtId="0" fontId="0" fillId="6" borderId="34" xfId="0" applyFill="1" applyBorder="1" applyAlignment="1">
      <alignment horizontal="left" vertical="top" wrapText="1" indent="1"/>
    </xf>
    <xf numFmtId="0" fontId="11" fillId="6" borderId="35" xfId="0" applyFont="1" applyFill="1" applyBorder="1" applyAlignment="1">
      <alignment horizontal="left" vertical="top" wrapText="1"/>
    </xf>
    <xf numFmtId="0" fontId="4" fillId="6" borderId="16" xfId="0" applyFont="1" applyFill="1" applyBorder="1" applyAlignment="1">
      <alignment horizontal="left" vertical="top" wrapText="1" indent="1"/>
    </xf>
    <xf numFmtId="0" fontId="0" fillId="6" borderId="16" xfId="0" applyFill="1" applyBorder="1" applyAlignment="1">
      <alignment horizontal="left" vertical="top" wrapText="1" indent="1"/>
    </xf>
    <xf numFmtId="0" fontId="0" fillId="6" borderId="14" xfId="0" applyFill="1" applyBorder="1" applyAlignment="1">
      <alignment horizontal="left" vertical="top" wrapText="1" indent="1"/>
    </xf>
    <xf numFmtId="0" fontId="0" fillId="8" borderId="3" xfId="0" applyFill="1" applyBorder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40" borderId="3" xfId="0" applyFont="1" applyFill="1" applyBorder="1" applyAlignment="1">
      <alignment horizontal="center" vertical="center" wrapText="1"/>
    </xf>
    <xf numFmtId="0" fontId="28" fillId="40" borderId="49" xfId="0" applyFont="1" applyFill="1" applyBorder="1" applyAlignment="1">
      <alignment horizontal="center" vertical="center" wrapText="1"/>
    </xf>
    <xf numFmtId="0" fontId="28" fillId="40" borderId="12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right" vertical="center" wrapText="1"/>
    </xf>
    <xf numFmtId="0" fontId="60" fillId="0" borderId="63" xfId="0" applyFont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60" fillId="0" borderId="50" xfId="0" applyFont="1" applyBorder="1" applyAlignment="1">
      <alignment vertical="center" wrapText="1"/>
    </xf>
    <xf numFmtId="0" fontId="62" fillId="0" borderId="51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5" xfId="0" applyFont="1" applyBorder="1" applyAlignment="1">
      <alignment horizontal="center" vertical="center" wrapText="1"/>
    </xf>
    <xf numFmtId="0" fontId="28" fillId="40" borderId="3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28" fillId="4" borderId="2" xfId="0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vertical="center" wrapText="1"/>
    </xf>
    <xf numFmtId="0" fontId="60" fillId="0" borderId="51" xfId="0" applyFont="1" applyBorder="1" applyAlignment="1">
      <alignment vertical="center" wrapText="1"/>
    </xf>
    <xf numFmtId="0" fontId="60" fillId="0" borderId="19" xfId="0" applyFont="1" applyBorder="1" applyAlignment="1">
      <alignment horizontal="left" vertical="center" wrapText="1"/>
    </xf>
    <xf numFmtId="0" fontId="60" fillId="0" borderId="11" xfId="0" applyFont="1" applyBorder="1" applyAlignment="1">
      <alignment vertical="center" wrapText="1"/>
    </xf>
    <xf numFmtId="0" fontId="60" fillId="0" borderId="49" xfId="0" applyFont="1" applyBorder="1"/>
    <xf numFmtId="0" fontId="60" fillId="0" borderId="2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60" fillId="0" borderId="18" xfId="0" applyFont="1" applyBorder="1" applyAlignment="1">
      <alignment vertical="center" wrapText="1"/>
    </xf>
    <xf numFmtId="0" fontId="1" fillId="0" borderId="12" xfId="0" applyFont="1" applyBorder="1" applyAlignment="1">
      <alignment horizontal="right"/>
    </xf>
    <xf numFmtId="0" fontId="60" fillId="0" borderId="49" xfId="0" applyFont="1" applyBorder="1" applyAlignment="1">
      <alignment horizontal="center" vertical="center" wrapText="1"/>
    </xf>
    <xf numFmtId="0" fontId="60" fillId="0" borderId="27" xfId="0" applyFont="1" applyBorder="1" applyAlignment="1">
      <alignment vertical="center" wrapText="1"/>
    </xf>
    <xf numFmtId="0" fontId="28" fillId="40" borderId="29" xfId="0" applyFont="1" applyFill="1" applyBorder="1" applyAlignment="1">
      <alignment horizontal="center" vertical="center" wrapText="1"/>
    </xf>
    <xf numFmtId="0" fontId="60" fillId="0" borderId="12" xfId="0" applyFont="1" applyBorder="1"/>
    <xf numFmtId="0" fontId="60" fillId="0" borderId="10" xfId="0" applyFont="1" applyBorder="1" applyAlignment="1">
      <alignment vertical="center" wrapText="1"/>
    </xf>
    <xf numFmtId="0" fontId="60" fillId="0" borderId="1" xfId="0" applyFont="1" applyBorder="1" applyAlignment="1">
      <alignment vertical="center" wrapText="1"/>
    </xf>
    <xf numFmtId="0" fontId="62" fillId="0" borderId="6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9" fillId="0" borderId="2" xfId="0" applyFont="1" applyBorder="1" applyAlignment="1">
      <alignment horizontal="right" vertical="center" wrapText="1"/>
    </xf>
    <xf numFmtId="0" fontId="28" fillId="40" borderId="3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0" fontId="62" fillId="0" borderId="62" xfId="0" applyFont="1" applyBorder="1" applyAlignment="1">
      <alignment horizontal="center" vertical="center" wrapText="1"/>
    </xf>
    <xf numFmtId="0" fontId="60" fillId="0" borderId="64" xfId="0" applyFont="1" applyBorder="1"/>
    <xf numFmtId="0" fontId="60" fillId="0" borderId="19" xfId="0" applyFont="1" applyBorder="1" applyAlignment="1">
      <alignment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46" xfId="0" applyFont="1" applyBorder="1" applyAlignment="1">
      <alignment vertical="center" wrapText="1"/>
    </xf>
    <xf numFmtId="0" fontId="29" fillId="0" borderId="62" xfId="0" applyFont="1" applyBorder="1" applyAlignment="1">
      <alignment horizontal="right" vertical="center" wrapText="1"/>
    </xf>
    <xf numFmtId="0" fontId="1" fillId="0" borderId="63" xfId="0" applyFont="1" applyBorder="1" applyAlignment="1">
      <alignment horizontal="right"/>
    </xf>
    <xf numFmtId="0" fontId="60" fillId="0" borderId="17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8" fillId="4" borderId="11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4" borderId="1" xfId="0" applyFont="1" applyFill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left" vertical="center" wrapText="1"/>
    </xf>
    <xf numFmtId="0" fontId="62" fillId="0" borderId="46" xfId="0" applyFont="1" applyBorder="1" applyAlignment="1">
      <alignment horizontal="center" vertical="center" wrapText="1"/>
    </xf>
    <xf numFmtId="0" fontId="28" fillId="40" borderId="63" xfId="0" applyFont="1" applyFill="1" applyBorder="1" applyAlignment="1">
      <alignment horizontal="center" vertical="center" wrapText="1"/>
    </xf>
    <xf numFmtId="0" fontId="60" fillId="0" borderId="3" xfId="0" applyFont="1" applyBorder="1"/>
    <xf numFmtId="0" fontId="0" fillId="6" borderId="0" xfId="0" applyFill="1" applyAlignment="1">
      <alignment horizontal="left" vertical="top" wrapText="1" indent="1"/>
    </xf>
    <xf numFmtId="0" fontId="0" fillId="6" borderId="23" xfId="0" applyFill="1" applyBorder="1" applyAlignment="1">
      <alignment horizontal="left" vertical="top" wrapText="1" indent="1"/>
    </xf>
    <xf numFmtId="0" fontId="62" fillId="0" borderId="63" xfId="0" applyFont="1" applyBorder="1" applyAlignment="1">
      <alignment horizontal="right"/>
    </xf>
    <xf numFmtId="0" fontId="62" fillId="0" borderId="3" xfId="0" applyFont="1" applyBorder="1"/>
    <xf numFmtId="0" fontId="62" fillId="0" borderId="49" xfId="0" applyFont="1" applyBorder="1"/>
    <xf numFmtId="0" fontId="62" fillId="0" borderId="12" xfId="0" applyFont="1" applyBorder="1"/>
    <xf numFmtId="0" fontId="62" fillId="0" borderId="64" xfId="0" applyFont="1" applyBorder="1"/>
    <xf numFmtId="0" fontId="62" fillId="0" borderId="63" xfId="0" applyFont="1" applyBorder="1"/>
    <xf numFmtId="0" fontId="68" fillId="0" borderId="63" xfId="0" applyFont="1" applyBorder="1" applyAlignment="1">
      <alignment horizontal="right"/>
    </xf>
    <xf numFmtId="0" fontId="68" fillId="0" borderId="3" xfId="0" applyFont="1" applyBorder="1"/>
    <xf numFmtId="0" fontId="68" fillId="0" borderId="49" xfId="0" applyFont="1" applyBorder="1"/>
    <xf numFmtId="0" fontId="68" fillId="0" borderId="12" xfId="0" applyFont="1" applyBorder="1"/>
    <xf numFmtId="0" fontId="68" fillId="0" borderId="64" xfId="0" applyFont="1" applyBorder="1"/>
    <xf numFmtId="0" fontId="68" fillId="0" borderId="63" xfId="0" applyFont="1" applyBorder="1"/>
    <xf numFmtId="0" fontId="62" fillId="0" borderId="50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60" fillId="0" borderId="64" xfId="0" applyFont="1" applyBorder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 vertical="center" wrapText="1"/>
    </xf>
    <xf numFmtId="0" fontId="35" fillId="41" borderId="3" xfId="0" applyFont="1" applyFill="1" applyBorder="1" applyAlignment="1">
      <alignment horizontal="center" vertical="center"/>
    </xf>
    <xf numFmtId="0" fontId="35" fillId="3" borderId="49" xfId="0" applyFont="1" applyFill="1" applyBorder="1" applyAlignment="1">
      <alignment horizontal="center" vertical="center"/>
    </xf>
    <xf numFmtId="0" fontId="35" fillId="5" borderId="17" xfId="0" applyFont="1" applyFill="1" applyBorder="1" applyAlignment="1">
      <alignment horizontal="center" vertical="center"/>
    </xf>
    <xf numFmtId="0" fontId="35" fillId="5" borderId="18" xfId="0" applyFont="1" applyFill="1" applyBorder="1" applyAlignment="1">
      <alignment horizontal="center" vertical="center"/>
    </xf>
    <xf numFmtId="0" fontId="35" fillId="5" borderId="18" xfId="0" applyFont="1" applyFill="1" applyBorder="1" applyAlignment="1">
      <alignment horizontal="center" vertical="center" wrapText="1"/>
    </xf>
    <xf numFmtId="0" fontId="35" fillId="5" borderId="48" xfId="0" applyFont="1" applyFill="1" applyBorder="1" applyAlignment="1">
      <alignment horizontal="center" vertical="center"/>
    </xf>
    <xf numFmtId="0" fontId="35" fillId="5" borderId="67" xfId="0" applyFont="1" applyFill="1" applyBorder="1" applyAlignment="1">
      <alignment horizontal="center" vertical="center"/>
    </xf>
    <xf numFmtId="3" fontId="6" fillId="41" borderId="62" xfId="0" applyNumberFormat="1" applyFont="1" applyFill="1" applyBorder="1" applyAlignment="1">
      <alignment horizontal="center" vertical="center"/>
    </xf>
    <xf numFmtId="3" fontId="6" fillId="3" borderId="50" xfId="0" applyNumberFormat="1" applyFont="1" applyFill="1" applyBorder="1" applyAlignment="1">
      <alignment horizontal="center" vertical="center"/>
    </xf>
    <xf numFmtId="3" fontId="6" fillId="41" borderId="46" xfId="0" applyNumberFormat="1" applyFont="1" applyFill="1" applyBorder="1" applyAlignment="1">
      <alignment horizontal="center" vertical="center"/>
    </xf>
    <xf numFmtId="3" fontId="6" fillId="3" borderId="46" xfId="0" applyNumberFormat="1" applyFont="1" applyFill="1" applyBorder="1" applyAlignment="1">
      <alignment horizontal="center" vertical="center"/>
    </xf>
    <xf numFmtId="1" fontId="6" fillId="41" borderId="46" xfId="2" applyNumberFormat="1" applyFont="1" applyFill="1" applyBorder="1" applyAlignment="1" applyProtection="1">
      <alignment horizontal="center" vertical="center"/>
    </xf>
    <xf numFmtId="1" fontId="6" fillId="3" borderId="46" xfId="2" applyNumberFormat="1" applyFont="1" applyFill="1" applyBorder="1" applyAlignment="1" applyProtection="1">
      <alignment horizontal="center" vertical="center"/>
    </xf>
    <xf numFmtId="9" fontId="6" fillId="41" borderId="1" xfId="2" applyFont="1" applyFill="1" applyBorder="1" applyAlignment="1" applyProtection="1">
      <alignment horizontal="center" vertical="center"/>
    </xf>
    <xf numFmtId="0" fontId="6" fillId="41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6" fillId="41" borderId="1" xfId="0" applyNumberFormat="1" applyFont="1" applyFill="1" applyBorder="1" applyAlignment="1">
      <alignment horizontal="center" vertical="center"/>
    </xf>
    <xf numFmtId="0" fontId="6" fillId="41" borderId="3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3" fontId="6" fillId="41" borderId="49" xfId="0" applyNumberFormat="1" applyFont="1" applyFill="1" applyBorder="1" applyAlignment="1">
      <alignment horizontal="center" vertical="center"/>
    </xf>
    <xf numFmtId="3" fontId="6" fillId="3" borderId="74" xfId="0" applyNumberFormat="1" applyFont="1" applyFill="1" applyBorder="1" applyAlignment="1">
      <alignment horizontal="center" vertical="center"/>
    </xf>
    <xf numFmtId="3" fontId="6" fillId="41" borderId="74" xfId="0" applyNumberFormat="1" applyFont="1" applyFill="1" applyBorder="1" applyAlignment="1">
      <alignment horizontal="center" vertical="center"/>
    </xf>
    <xf numFmtId="1" fontId="6" fillId="41" borderId="74" xfId="2" applyNumberFormat="1" applyFont="1" applyFill="1" applyBorder="1" applyAlignment="1" applyProtection="1">
      <alignment horizontal="center" vertical="center"/>
    </xf>
    <xf numFmtId="1" fontId="6" fillId="3" borderId="74" xfId="2" applyNumberFormat="1" applyFont="1" applyFill="1" applyBorder="1" applyAlignment="1" applyProtection="1">
      <alignment horizontal="center" vertical="center"/>
    </xf>
    <xf numFmtId="9" fontId="6" fillId="41" borderId="49" xfId="2" applyFont="1" applyFill="1" applyBorder="1" applyAlignment="1" applyProtection="1">
      <alignment horizontal="center" vertical="center"/>
    </xf>
    <xf numFmtId="3" fontId="64" fillId="0" borderId="73" xfId="0" applyNumberFormat="1" applyFont="1" applyBorder="1" applyAlignment="1">
      <alignment horizontal="center"/>
    </xf>
    <xf numFmtId="3" fontId="64" fillId="0" borderId="74" xfId="0" applyNumberFormat="1" applyFont="1" applyBorder="1" applyAlignment="1">
      <alignment horizontal="center"/>
    </xf>
    <xf numFmtId="3" fontId="64" fillId="0" borderId="75" xfId="0" applyNumberFormat="1" applyFont="1" applyBorder="1" applyAlignment="1">
      <alignment horizontal="center"/>
    </xf>
    <xf numFmtId="9" fontId="6" fillId="41" borderId="74" xfId="2" applyFont="1" applyFill="1" applyBorder="1" applyAlignment="1" applyProtection="1">
      <alignment horizontal="center" vertical="center"/>
    </xf>
    <xf numFmtId="9" fontId="6" fillId="41" borderId="75" xfId="2" applyFont="1" applyFill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Protection="1">
      <protection locked="0"/>
    </xf>
    <xf numFmtId="0" fontId="65" fillId="0" borderId="0" xfId="0" applyFont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34" fillId="0" borderId="0" xfId="0" applyFont="1" applyProtection="1">
      <protection locked="0"/>
    </xf>
    <xf numFmtId="0" fontId="73" fillId="0" borderId="0" xfId="0" applyFont="1" applyProtection="1">
      <protection locked="0"/>
    </xf>
    <xf numFmtId="0" fontId="36" fillId="7" borderId="1" xfId="0" applyFont="1" applyFill="1" applyBorder="1" applyAlignment="1" applyProtection="1">
      <alignment horizontal="center" vertical="center" wrapText="1"/>
      <protection locked="0"/>
    </xf>
    <xf numFmtId="0" fontId="63" fillId="0" borderId="0" xfId="0" applyFont="1" applyAlignment="1" applyProtection="1">
      <alignment horizontal="center"/>
      <protection locked="0"/>
    </xf>
    <xf numFmtId="0" fontId="63" fillId="0" borderId="0" xfId="0" applyFont="1" applyProtection="1">
      <protection locked="0"/>
    </xf>
    <xf numFmtId="0" fontId="36" fillId="7" borderId="1" xfId="0" applyFont="1" applyFill="1" applyBorder="1" applyAlignment="1" applyProtection="1">
      <alignment horizontal="center"/>
      <protection locked="0"/>
    </xf>
    <xf numFmtId="0" fontId="36" fillId="0" borderId="1" xfId="0" applyFont="1" applyBorder="1" applyAlignment="1" applyProtection="1">
      <alignment horizontal="center"/>
      <protection locked="0"/>
    </xf>
    <xf numFmtId="0" fontId="3" fillId="7" borderId="1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66" fillId="0" borderId="0" xfId="0" applyFont="1" applyProtection="1">
      <protection locked="0"/>
    </xf>
    <xf numFmtId="0" fontId="66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2" borderId="7" xfId="0" applyFont="1" applyFill="1" applyBorder="1" applyProtection="1">
      <protection locked="0"/>
    </xf>
    <xf numFmtId="0" fontId="6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2" borderId="7" xfId="0" applyFont="1" applyFill="1" applyBorder="1" applyProtection="1">
      <protection locked="0"/>
    </xf>
    <xf numFmtId="0" fontId="6" fillId="2" borderId="23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35" fillId="5" borderId="29" xfId="0" applyFont="1" applyFill="1" applyBorder="1" applyAlignment="1" applyProtection="1">
      <alignment horizontal="center" vertical="center"/>
      <protection locked="0"/>
    </xf>
    <xf numFmtId="0" fontId="35" fillId="7" borderId="30" xfId="0" applyFont="1" applyFill="1" applyBorder="1" applyAlignment="1" applyProtection="1">
      <alignment horizontal="center" vertical="center"/>
      <protection locked="0"/>
    </xf>
    <xf numFmtId="0" fontId="35" fillId="64" borderId="30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35" fillId="5" borderId="17" xfId="0" applyFont="1" applyFill="1" applyBorder="1" applyAlignment="1" applyProtection="1">
      <alignment horizontal="center" vertical="center"/>
      <protection locked="0"/>
    </xf>
    <xf numFmtId="0" fontId="35" fillId="5" borderId="17" xfId="0" applyFont="1" applyFill="1" applyBorder="1" applyAlignment="1" applyProtection="1">
      <alignment horizontal="right" vertical="center"/>
      <protection locked="0"/>
    </xf>
    <xf numFmtId="0" fontId="35" fillId="5" borderId="18" xfId="0" applyFont="1" applyFill="1" applyBorder="1" applyAlignment="1" applyProtection="1">
      <alignment horizontal="center" vertical="center"/>
      <protection locked="0"/>
    </xf>
    <xf numFmtId="0" fontId="35" fillId="5" borderId="19" xfId="0" applyFont="1" applyFill="1" applyBorder="1" applyAlignment="1" applyProtection="1">
      <alignment horizontal="center" vertical="center"/>
      <protection locked="0"/>
    </xf>
    <xf numFmtId="0" fontId="18" fillId="5" borderId="23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3" fontId="6" fillId="5" borderId="2" xfId="0" applyNumberFormat="1" applyFont="1" applyFill="1" applyBorder="1" applyAlignment="1" applyProtection="1">
      <alignment horizontal="center" vertical="center"/>
      <protection locked="0"/>
    </xf>
    <xf numFmtId="3" fontId="6" fillId="7" borderId="1" xfId="0" applyNumberFormat="1" applyFont="1" applyFill="1" applyBorder="1" applyAlignment="1" applyProtection="1">
      <alignment horizontal="center" vertical="center"/>
      <protection locked="0"/>
    </xf>
    <xf numFmtId="3" fontId="6" fillId="5" borderId="1" xfId="0" applyNumberFormat="1" applyFont="1" applyFill="1" applyBorder="1" applyAlignment="1" applyProtection="1">
      <alignment horizontal="center" vertical="center"/>
      <protection locked="0"/>
    </xf>
    <xf numFmtId="3" fontId="6" fillId="64" borderId="1" xfId="0" applyNumberFormat="1" applyFont="1" applyFill="1" applyBorder="1" applyAlignment="1" applyProtection="1">
      <alignment horizontal="center" vertical="center"/>
      <protection locked="0"/>
    </xf>
    <xf numFmtId="14" fontId="6" fillId="5" borderId="1" xfId="0" applyNumberFormat="1" applyFont="1" applyFill="1" applyBorder="1" applyAlignment="1" applyProtection="1">
      <alignment horizontal="center" vertical="center"/>
      <protection locked="0"/>
    </xf>
    <xf numFmtId="14" fontId="6" fillId="7" borderId="11" xfId="0" applyNumberFormat="1" applyFont="1" applyFill="1" applyBorder="1" applyAlignment="1" applyProtection="1">
      <alignment horizontal="center" vertical="center"/>
      <protection locked="0"/>
    </xf>
    <xf numFmtId="3" fontId="6" fillId="0" borderId="34" xfId="0" applyNumberFormat="1" applyFont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6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7" borderId="11" xfId="0" applyFont="1" applyFill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7" borderId="49" xfId="0" applyFont="1" applyFill="1" applyBorder="1" applyAlignment="1" applyProtection="1">
      <alignment horizontal="center" vertical="center"/>
      <protection locked="0"/>
    </xf>
    <xf numFmtId="0" fontId="6" fillId="5" borderId="49" xfId="0" applyFont="1" applyFill="1" applyBorder="1" applyAlignment="1" applyProtection="1">
      <alignment horizontal="center" vertical="center"/>
      <protection locked="0"/>
    </xf>
    <xf numFmtId="0" fontId="6" fillId="7" borderId="12" xfId="0" applyFont="1" applyFill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3" fillId="0" borderId="47" xfId="0" applyFont="1" applyBorder="1" applyProtection="1">
      <protection locked="0"/>
    </xf>
    <xf numFmtId="0" fontId="64" fillId="0" borderId="65" xfId="0" applyFont="1" applyBorder="1" applyAlignment="1" applyProtection="1">
      <alignment horizontal="center"/>
      <protection locked="0"/>
    </xf>
    <xf numFmtId="3" fontId="64" fillId="0" borderId="74" xfId="0" applyNumberFormat="1" applyFont="1" applyBorder="1" applyAlignment="1" applyProtection="1">
      <alignment horizontal="center"/>
      <protection locked="0"/>
    </xf>
    <xf numFmtId="0" fontId="63" fillId="0" borderId="9" xfId="0" applyFont="1" applyBorder="1" applyProtection="1">
      <protection locked="0"/>
    </xf>
    <xf numFmtId="0" fontId="63" fillId="2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7" fontId="73" fillId="0" borderId="0" xfId="0" applyNumberFormat="1" applyFont="1" applyProtection="1">
      <protection locked="0"/>
    </xf>
    <xf numFmtId="9" fontId="6" fillId="41" borderId="11" xfId="2" applyFont="1" applyFill="1" applyBorder="1" applyAlignment="1" applyProtection="1">
      <alignment horizontal="center" vertical="center"/>
    </xf>
    <xf numFmtId="0" fontId="6" fillId="41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3" fontId="6" fillId="41" borderId="30" xfId="0" applyNumberFormat="1" applyFont="1" applyFill="1" applyBorder="1" applyAlignment="1">
      <alignment horizontal="center" vertical="center"/>
    </xf>
    <xf numFmtId="3" fontId="6" fillId="3" borderId="72" xfId="0" applyNumberFormat="1" applyFont="1" applyFill="1" applyBorder="1" applyAlignment="1">
      <alignment horizontal="center" vertical="center"/>
    </xf>
    <xf numFmtId="3" fontId="6" fillId="41" borderId="72" xfId="0" applyNumberFormat="1" applyFont="1" applyFill="1" applyBorder="1" applyAlignment="1">
      <alignment horizontal="center" vertical="center"/>
    </xf>
    <xf numFmtId="1" fontId="6" fillId="41" borderId="72" xfId="2" applyNumberFormat="1" applyFont="1" applyFill="1" applyBorder="1" applyAlignment="1" applyProtection="1">
      <alignment horizontal="center" vertical="center"/>
    </xf>
    <xf numFmtId="1" fontId="6" fillId="3" borderId="72" xfId="2" applyNumberFormat="1" applyFont="1" applyFill="1" applyBorder="1" applyAlignment="1" applyProtection="1">
      <alignment horizontal="center" vertical="center"/>
    </xf>
    <xf numFmtId="9" fontId="6" fillId="41" borderId="30" xfId="2" applyFont="1" applyFill="1" applyBorder="1" applyAlignment="1" applyProtection="1">
      <alignment horizontal="center" vertical="center"/>
    </xf>
    <xf numFmtId="9" fontId="6" fillId="41" borderId="31" xfId="2" applyFont="1" applyFill="1" applyBorder="1" applyAlignment="1" applyProtection="1">
      <alignment horizontal="center" vertical="center"/>
    </xf>
    <xf numFmtId="3" fontId="64" fillId="0" borderId="47" xfId="0" applyNumberFormat="1" applyFont="1" applyBorder="1" applyAlignment="1">
      <alignment horizontal="center"/>
    </xf>
    <xf numFmtId="3" fontId="64" fillId="0" borderId="65" xfId="0" applyNumberFormat="1" applyFont="1" applyBorder="1" applyAlignment="1">
      <alignment horizontal="center"/>
    </xf>
    <xf numFmtId="3" fontId="64" fillId="0" borderId="66" xfId="0" applyNumberFormat="1" applyFont="1" applyBorder="1" applyAlignment="1">
      <alignment horizontal="center"/>
    </xf>
    <xf numFmtId="9" fontId="6" fillId="41" borderId="65" xfId="2" applyFont="1" applyFill="1" applyBorder="1" applyAlignment="1" applyProtection="1">
      <alignment horizontal="center" vertical="center"/>
    </xf>
    <xf numFmtId="9" fontId="6" fillId="41" borderId="66" xfId="2" applyFont="1" applyFill="1" applyBorder="1" applyAlignment="1" applyProtection="1">
      <alignment horizontal="center" vertical="center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7" borderId="30" xfId="0" applyFont="1" applyFill="1" applyBorder="1" applyAlignment="1" applyProtection="1">
      <alignment horizontal="center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64" borderId="30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3" fontId="64" fillId="0" borderId="65" xfId="0" applyNumberFormat="1" applyFont="1" applyBorder="1" applyAlignment="1" applyProtection="1">
      <alignment horizontal="center"/>
      <protection locked="0"/>
    </xf>
    <xf numFmtId="3" fontId="64" fillId="0" borderId="66" xfId="0" applyNumberFormat="1" applyFont="1" applyBorder="1" applyAlignment="1" applyProtection="1">
      <alignment horizontal="center"/>
      <protection locked="0"/>
    </xf>
    <xf numFmtId="9" fontId="6" fillId="41" borderId="12" xfId="2" applyFont="1" applyFill="1" applyBorder="1" applyAlignment="1" applyProtection="1">
      <alignment horizontal="center" vertical="center"/>
    </xf>
    <xf numFmtId="0" fontId="0" fillId="5" borderId="2" xfId="0" applyFill="1" applyBorder="1"/>
    <xf numFmtId="0" fontId="0" fillId="64" borderId="29" xfId="0" applyFill="1" applyBorder="1"/>
    <xf numFmtId="0" fontId="4" fillId="6" borderId="0" xfId="0" applyFont="1" applyFill="1" applyAlignment="1">
      <alignment horizontal="left" vertical="top" indent="1"/>
    </xf>
    <xf numFmtId="0" fontId="0" fillId="0" borderId="78" xfId="0" applyBorder="1"/>
    <xf numFmtId="0" fontId="0" fillId="0" borderId="80" xfId="0" applyBorder="1"/>
    <xf numFmtId="0" fontId="0" fillId="0" borderId="79" xfId="0" applyBorder="1"/>
    <xf numFmtId="0" fontId="0" fillId="0" borderId="81" xfId="0" applyBorder="1"/>
    <xf numFmtId="0" fontId="31" fillId="0" borderId="78" xfId="0" applyFont="1" applyBorder="1" applyAlignment="1">
      <alignment vertical="center"/>
    </xf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29" fillId="0" borderId="20" xfId="0" applyFont="1" applyBorder="1" applyAlignment="1">
      <alignment vertical="center"/>
    </xf>
    <xf numFmtId="0" fontId="0" fillId="0" borderId="36" xfId="0" applyBorder="1"/>
    <xf numFmtId="0" fontId="30" fillId="0" borderId="78" xfId="0" applyFont="1" applyBorder="1" applyAlignment="1">
      <alignment vertical="center"/>
    </xf>
    <xf numFmtId="0" fontId="29" fillId="0" borderId="78" xfId="0" applyFont="1" applyBorder="1" applyAlignment="1">
      <alignment vertical="center"/>
    </xf>
    <xf numFmtId="3" fontId="0" fillId="0" borderId="78" xfId="0" applyNumberFormat="1" applyBorder="1"/>
    <xf numFmtId="0" fontId="33" fillId="40" borderId="17" xfId="0" applyFont="1" applyFill="1" applyBorder="1" applyAlignment="1">
      <alignment vertical="center" wrapText="1"/>
    </xf>
    <xf numFmtId="0" fontId="33" fillId="40" borderId="21" xfId="0" applyFont="1" applyFill="1" applyBorder="1" applyAlignment="1">
      <alignment vertical="center" wrapText="1"/>
    </xf>
    <xf numFmtId="0" fontId="33" fillId="40" borderId="2" xfId="0" applyFont="1" applyFill="1" applyBorder="1" applyAlignment="1">
      <alignment vertical="center" wrapText="1"/>
    </xf>
    <xf numFmtId="0" fontId="33" fillId="40" borderId="5" xfId="0" applyFont="1" applyFill="1" applyBorder="1" applyAlignment="1">
      <alignment vertical="center" wrapText="1"/>
    </xf>
    <xf numFmtId="0" fontId="33" fillId="40" borderId="29" xfId="0" applyFont="1" applyFill="1" applyBorder="1" applyAlignment="1">
      <alignment vertical="center" wrapText="1"/>
    </xf>
    <xf numFmtId="0" fontId="33" fillId="40" borderId="32" xfId="0" applyFont="1" applyFill="1" applyBorder="1" applyAlignment="1">
      <alignment vertical="center" wrapText="1"/>
    </xf>
    <xf numFmtId="0" fontId="28" fillId="40" borderId="26" xfId="0" applyFont="1" applyFill="1" applyBorder="1" applyAlignment="1">
      <alignment horizontal="center" vertical="center" wrapText="1"/>
    </xf>
    <xf numFmtId="0" fontId="28" fillId="40" borderId="22" xfId="0" applyFont="1" applyFill="1" applyBorder="1" applyAlignment="1">
      <alignment horizontal="center" vertical="center" wrapText="1"/>
    </xf>
    <xf numFmtId="0" fontId="28" fillId="40" borderId="33" xfId="0" applyFont="1" applyFill="1" applyBorder="1" applyAlignment="1">
      <alignment horizontal="center" vertical="center" wrapText="1"/>
    </xf>
    <xf numFmtId="0" fontId="28" fillId="40" borderId="25" xfId="0" applyFont="1" applyFill="1" applyBorder="1" applyAlignment="1">
      <alignment horizontal="center" vertical="center" wrapText="1"/>
    </xf>
    <xf numFmtId="0" fontId="28" fillId="40" borderId="68" xfId="0" applyFont="1" applyFill="1" applyBorder="1" applyAlignment="1">
      <alignment horizontal="center" vertical="center" wrapText="1"/>
    </xf>
    <xf numFmtId="0" fontId="28" fillId="40" borderId="69" xfId="0" applyFont="1" applyFill="1" applyBorder="1" applyAlignment="1">
      <alignment horizontal="center" vertical="center" wrapText="1"/>
    </xf>
    <xf numFmtId="0" fontId="28" fillId="40" borderId="17" xfId="0" applyFont="1" applyFill="1" applyBorder="1" applyAlignment="1">
      <alignment horizontal="center" vertical="center" wrapText="1"/>
    </xf>
    <xf numFmtId="0" fontId="28" fillId="40" borderId="18" xfId="0" applyFont="1" applyFill="1" applyBorder="1" applyAlignment="1">
      <alignment horizontal="center" vertical="center" wrapText="1"/>
    </xf>
    <xf numFmtId="0" fontId="28" fillId="40" borderId="19" xfId="0" applyFont="1" applyFill="1" applyBorder="1" applyAlignment="1">
      <alignment horizontal="center" vertical="center" wrapText="1"/>
    </xf>
    <xf numFmtId="0" fontId="28" fillId="40" borderId="2" xfId="0" applyFont="1" applyFill="1" applyBorder="1" applyAlignment="1">
      <alignment horizontal="center" vertical="center" wrapText="1"/>
    </xf>
    <xf numFmtId="0" fontId="28" fillId="40" borderId="1" xfId="0" applyFont="1" applyFill="1" applyBorder="1" applyAlignment="1">
      <alignment horizontal="center" vertical="center" wrapText="1"/>
    </xf>
    <xf numFmtId="0" fontId="28" fillId="40" borderId="11" xfId="0" applyFont="1" applyFill="1" applyBorder="1" applyAlignment="1">
      <alignment horizontal="center" vertical="center" wrapText="1"/>
    </xf>
    <xf numFmtId="0" fontId="28" fillId="40" borderId="4" xfId="0" applyFont="1" applyFill="1" applyBorder="1" applyAlignment="1">
      <alignment horizontal="center" vertical="center" wrapText="1"/>
    </xf>
    <xf numFmtId="0" fontId="28" fillId="40" borderId="8" xfId="0" applyFont="1" applyFill="1" applyBorder="1" applyAlignment="1">
      <alignment horizontal="center" vertical="center" wrapText="1"/>
    </xf>
    <xf numFmtId="0" fontId="28" fillId="40" borderId="9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5" fillId="6" borderId="4" xfId="0" applyFont="1" applyFill="1" applyBorder="1" applyAlignment="1">
      <alignment horizontal="justify" vertical="center" wrapText="1"/>
    </xf>
    <xf numFmtId="0" fontId="15" fillId="6" borderId="8" xfId="0" applyFont="1" applyFill="1" applyBorder="1" applyAlignment="1">
      <alignment horizontal="justify" vertical="center"/>
    </xf>
    <xf numFmtId="0" fontId="15" fillId="6" borderId="9" xfId="0" applyFont="1" applyFill="1" applyBorder="1" applyAlignment="1">
      <alignment horizontal="justify" vertical="center"/>
    </xf>
    <xf numFmtId="0" fontId="12" fillId="2" borderId="4" xfId="0" applyFont="1" applyFill="1" applyBorder="1" applyAlignment="1">
      <alignment horizontal="left"/>
    </xf>
    <xf numFmtId="0" fontId="15" fillId="6" borderId="22" xfId="0" applyFont="1" applyFill="1" applyBorder="1" applyAlignment="1">
      <alignment horizontal="left" vertical="top" wrapText="1" indent="1"/>
    </xf>
    <xf numFmtId="0" fontId="10" fillId="6" borderId="22" xfId="0" applyFont="1" applyFill="1" applyBorder="1" applyAlignment="1">
      <alignment horizontal="left" vertical="top" wrapText="1" indent="1"/>
    </xf>
    <xf numFmtId="0" fontId="10" fillId="6" borderId="33" xfId="0" applyFont="1" applyFill="1" applyBorder="1" applyAlignment="1">
      <alignment horizontal="left" vertical="top" wrapText="1" indent="1"/>
    </xf>
    <xf numFmtId="0" fontId="4" fillId="6" borderId="16" xfId="0" applyFont="1" applyFill="1" applyBorder="1" applyAlignment="1">
      <alignment horizontal="left" vertical="top" wrapText="1" indent="1"/>
    </xf>
    <xf numFmtId="0" fontId="0" fillId="6" borderId="16" xfId="0" applyFill="1" applyBorder="1" applyAlignment="1">
      <alignment horizontal="left" vertical="top" wrapText="1" indent="1"/>
    </xf>
    <xf numFmtId="0" fontId="0" fillId="6" borderId="14" xfId="0" applyFill="1" applyBorder="1" applyAlignment="1">
      <alignment horizontal="left" vertical="top" wrapText="1" indent="1"/>
    </xf>
    <xf numFmtId="0" fontId="4" fillId="6" borderId="0" xfId="0" applyFont="1" applyFill="1" applyAlignment="1">
      <alignment horizontal="left" vertical="top" wrapText="1" indent="1"/>
    </xf>
    <xf numFmtId="0" fontId="0" fillId="6" borderId="0" xfId="0" applyFill="1" applyAlignment="1">
      <alignment horizontal="left" vertical="top" wrapText="1" indent="1"/>
    </xf>
    <xf numFmtId="0" fontId="0" fillId="6" borderId="23" xfId="0" applyFill="1" applyBorder="1" applyAlignment="1">
      <alignment horizontal="left" vertical="top" wrapText="1" indent="1"/>
    </xf>
    <xf numFmtId="0" fontId="15" fillId="6" borderId="15" xfId="0" applyFont="1" applyFill="1" applyBorder="1" applyAlignment="1">
      <alignment horizontal="left" vertical="top" wrapText="1" indent="1"/>
    </xf>
    <xf numFmtId="0" fontId="10" fillId="6" borderId="15" xfId="0" applyFont="1" applyFill="1" applyBorder="1" applyAlignment="1">
      <alignment horizontal="left" vertical="top" wrapText="1" indent="1"/>
    </xf>
    <xf numFmtId="0" fontId="10" fillId="6" borderId="34" xfId="0" applyFont="1" applyFill="1" applyBorder="1" applyAlignment="1">
      <alignment horizontal="left" vertical="top" wrapText="1" indent="1"/>
    </xf>
    <xf numFmtId="0" fontId="72" fillId="65" borderId="1" xfId="0" applyFont="1" applyFill="1" applyBorder="1" applyAlignment="1" applyProtection="1">
      <alignment horizontal="center" vertical="center" wrapText="1"/>
      <protection locked="0"/>
    </xf>
    <xf numFmtId="0" fontId="65" fillId="0" borderId="0" xfId="0" applyFont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10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9" fillId="65" borderId="4" xfId="0" applyFont="1" applyFill="1" applyBorder="1" applyAlignment="1" applyProtection="1">
      <alignment horizontal="center"/>
      <protection locked="0"/>
    </xf>
    <xf numFmtId="0" fontId="70" fillId="65" borderId="26" xfId="0" applyFont="1" applyFill="1" applyBorder="1" applyAlignment="1" applyProtection="1">
      <alignment horizontal="center" vertical="center"/>
      <protection locked="0"/>
    </xf>
    <xf numFmtId="0" fontId="71" fillId="65" borderId="76" xfId="0" applyFont="1" applyFill="1" applyBorder="1" applyAlignment="1" applyProtection="1">
      <alignment horizontal="center" vertical="center"/>
      <protection locked="0"/>
    </xf>
    <xf numFmtId="0" fontId="72" fillId="65" borderId="2" xfId="0" applyFont="1" applyFill="1" applyBorder="1" applyAlignment="1" applyProtection="1">
      <alignment horizontal="center" vertical="center" wrapText="1"/>
      <protection locked="0"/>
    </xf>
    <xf numFmtId="0" fontId="72" fillId="65" borderId="1" xfId="0" applyFont="1" applyFill="1" applyBorder="1" applyAlignment="1" applyProtection="1">
      <alignment horizontal="center" vertical="center"/>
      <protection locked="0"/>
    </xf>
    <xf numFmtId="0" fontId="72" fillId="65" borderId="1" xfId="0" applyFont="1" applyFill="1" applyBorder="1" applyAlignment="1">
      <alignment horizontal="center" vertical="center" wrapText="1"/>
    </xf>
    <xf numFmtId="0" fontId="72" fillId="65" borderId="11" xfId="0" applyFont="1" applyFill="1" applyBorder="1" applyAlignment="1">
      <alignment horizontal="center" vertical="center" wrapText="1"/>
    </xf>
    <xf numFmtId="0" fontId="72" fillId="65" borderId="5" xfId="0" applyFont="1" applyFill="1" applyBorder="1" applyAlignment="1" applyProtection="1">
      <alignment horizontal="center" vertical="center" wrapText="1"/>
      <protection locked="0"/>
    </xf>
    <xf numFmtId="0" fontId="72" fillId="65" borderId="10" xfId="0" applyFont="1" applyFill="1" applyBorder="1" applyAlignment="1" applyProtection="1">
      <alignment horizontal="center" vertical="center" wrapText="1"/>
      <protection locked="0"/>
    </xf>
    <xf numFmtId="0" fontId="25" fillId="65" borderId="33" xfId="0" applyFont="1" applyFill="1" applyBorder="1" applyAlignment="1" applyProtection="1">
      <alignment horizontal="center" vertical="center"/>
      <protection locked="0"/>
    </xf>
    <xf numFmtId="0" fontId="25" fillId="65" borderId="77" xfId="0" applyFont="1" applyFill="1" applyBorder="1" applyAlignment="1" applyProtection="1">
      <alignment horizontal="center" vertical="center"/>
      <protection locked="0"/>
    </xf>
    <xf numFmtId="0" fontId="72" fillId="65" borderId="2" xfId="0" applyFont="1" applyFill="1" applyBorder="1" applyAlignment="1">
      <alignment horizontal="center" vertical="center" wrapText="1"/>
    </xf>
    <xf numFmtId="0" fontId="72" fillId="65" borderId="1" xfId="0" applyFont="1" applyFill="1" applyBorder="1" applyAlignment="1">
      <alignment horizontal="center" vertical="center"/>
    </xf>
    <xf numFmtId="0" fontId="33" fillId="40" borderId="3" xfId="0" applyFont="1" applyFill="1" applyBorder="1" applyAlignment="1">
      <alignment vertical="center" wrapText="1"/>
    </xf>
    <xf numFmtId="0" fontId="33" fillId="40" borderId="63" xfId="0" applyFont="1" applyFill="1" applyBorder="1" applyAlignment="1">
      <alignment vertical="center" wrapText="1"/>
    </xf>
    <xf numFmtId="0" fontId="33" fillId="40" borderId="20" xfId="0" applyFont="1" applyFill="1" applyBorder="1" applyAlignment="1">
      <alignment vertical="center" wrapText="1"/>
    </xf>
    <xf numFmtId="0" fontId="33" fillId="40" borderId="13" xfId="0" applyFont="1" applyFill="1" applyBorder="1" applyAlignment="1">
      <alignment vertical="center" wrapText="1"/>
    </xf>
    <xf numFmtId="0" fontId="33" fillId="40" borderId="71" xfId="0" applyFont="1" applyFill="1" applyBorder="1" applyAlignment="1">
      <alignment vertical="center" wrapText="1"/>
    </xf>
    <xf numFmtId="0" fontId="33" fillId="40" borderId="23" xfId="0" applyFont="1" applyFill="1" applyBorder="1" applyAlignment="1">
      <alignment vertical="center" wrapText="1"/>
    </xf>
    <xf numFmtId="0" fontId="33" fillId="40" borderId="35" xfId="0" applyFont="1" applyFill="1" applyBorder="1" applyAlignment="1">
      <alignment vertical="center" wrapText="1"/>
    </xf>
    <xf numFmtId="0" fontId="33" fillId="40" borderId="14" xfId="0" applyFont="1" applyFill="1" applyBorder="1" applyAlignment="1">
      <alignment vertical="center" wrapText="1"/>
    </xf>
    <xf numFmtId="0" fontId="74" fillId="0" borderId="85" xfId="0" applyFont="1" applyBorder="1" applyAlignment="1">
      <alignment wrapText="1" readingOrder="1"/>
    </xf>
    <xf numFmtId="0" fontId="74" fillId="0" borderId="86" xfId="0" applyFont="1" applyBorder="1" applyAlignment="1">
      <alignment wrapText="1" readingOrder="1"/>
    </xf>
    <xf numFmtId="0" fontId="75" fillId="0" borderId="87" xfId="0" applyFont="1" applyBorder="1" applyAlignment="1">
      <alignment wrapText="1" readingOrder="1"/>
    </xf>
    <xf numFmtId="0" fontId="75" fillId="0" borderId="88" xfId="0" applyFont="1" applyBorder="1" applyAlignment="1">
      <alignment wrapText="1" readingOrder="1"/>
    </xf>
    <xf numFmtId="0" fontId="76" fillId="66" borderId="87" xfId="0" applyFont="1" applyFill="1" applyBorder="1" applyAlignment="1">
      <alignment readingOrder="1"/>
    </xf>
    <xf numFmtId="0" fontId="77" fillId="0" borderId="5" xfId="0" applyFont="1" applyBorder="1" applyAlignment="1" applyProtection="1">
      <alignment horizontal="left" wrapText="1"/>
      <protection locked="0"/>
    </xf>
    <xf numFmtId="0" fontId="77" fillId="0" borderId="10" xfId="0" applyFont="1" applyBorder="1" applyAlignment="1" applyProtection="1">
      <alignment horizontal="left" wrapText="1"/>
      <protection locked="0"/>
    </xf>
    <xf numFmtId="0" fontId="12" fillId="2" borderId="8" xfId="0" applyFont="1" applyFill="1" applyBorder="1" applyAlignment="1"/>
    <xf numFmtId="0" fontId="12" fillId="2" borderId="9" xfId="0" applyFont="1" applyFill="1" applyBorder="1" applyAlignment="1"/>
    <xf numFmtId="0" fontId="12" fillId="2" borderId="4" xfId="0" applyFont="1" applyFill="1" applyBorder="1" applyAlignment="1"/>
    <xf numFmtId="0" fontId="4" fillId="6" borderId="20" xfId="0" applyFont="1" applyFill="1" applyBorder="1" applyAlignment="1"/>
    <xf numFmtId="0" fontId="0" fillId="6" borderId="36" xfId="0" applyFill="1" applyBorder="1" applyAlignment="1"/>
    <xf numFmtId="0" fontId="0" fillId="6" borderId="13" xfId="0" applyFill="1" applyBorder="1" applyAlignment="1"/>
  </cellXfs>
  <cellStyles count="993">
    <cellStyle name="20% - Accent1" xfId="18" builtinId="30" customBuiltin="1"/>
    <cellStyle name="20% - Accent1 10" xfId="199" xr:uid="{C0E4B9AB-D7FD-4A96-90F0-919AF52D0B54}"/>
    <cellStyle name="20% - Accent1 10 2" xfId="656" xr:uid="{E4E8A7CF-BBFA-44B3-A8A5-F5B1710C4268}"/>
    <cellStyle name="20% - Accent1 11" xfId="539" xr:uid="{46E74D81-4C08-4E5B-B84F-37E9D870A7BD}"/>
    <cellStyle name="20% - Accent1 2" xfId="49" xr:uid="{B7B3E5DF-A2E2-4581-B130-B7D45391CC77}"/>
    <cellStyle name="20% - Accent1 3" xfId="100" xr:uid="{920786AA-90BC-49C1-B57E-98728F63E190}"/>
    <cellStyle name="20% - Accent1 3 2" xfId="291" xr:uid="{A9920AA0-AAB8-49D5-BD36-6C70534B9945}"/>
    <cellStyle name="20% - Accent1 3 2 2" xfId="468" xr:uid="{A708AA43-F1AB-4901-B0EC-9073FFE5C73B}"/>
    <cellStyle name="20% - Accent1 3 2 2 2" xfId="925" xr:uid="{A289EDA6-17E1-4D17-9066-8B9C5729D04F}"/>
    <cellStyle name="20% - Accent1 3 2 3" xfId="748" xr:uid="{9E6D166E-F5E1-46B6-9563-9417AC4D239B}"/>
    <cellStyle name="20% - Accent1 3 3" xfId="362" xr:uid="{72CC4C06-F9BE-4FB0-B094-D3FA15267FDE}"/>
    <cellStyle name="20% - Accent1 3 3 2" xfId="819" xr:uid="{7DC70710-455E-41C3-B43E-E583DA56C60D}"/>
    <cellStyle name="20% - Accent1 3 4" xfId="435" xr:uid="{9479CB3C-1344-4363-B7E5-C2D349C9AA22}"/>
    <cellStyle name="20% - Accent1 3 4 2" xfId="892" xr:uid="{098AE3B6-5E9C-43D2-A6BB-A640FE2B5F4E}"/>
    <cellStyle name="20% - Accent1 3 5" xfId="219" xr:uid="{ED858F8F-A36E-48E0-B9A4-9C84FA78A0F2}"/>
    <cellStyle name="20% - Accent1 3 5 2" xfId="676" xr:uid="{28B2F013-996A-480B-9704-CF87EED0AD72}"/>
    <cellStyle name="20% - Accent1 3 6" xfId="564" xr:uid="{34352C1A-0275-4615-A9E2-AD41F223091B}"/>
    <cellStyle name="20% - Accent1 4" xfId="102" xr:uid="{C61AB66B-9663-4F2D-836B-53DB1C4390D7}"/>
    <cellStyle name="20% - Accent1 4 2" xfId="305" xr:uid="{5C3C8F51-E52B-482F-B93C-C4EE3AA5A6B0}"/>
    <cellStyle name="20% - Accent1 4 2 2" xfId="762" xr:uid="{11A85238-21E3-43C6-B014-507ED5ED6EDC}"/>
    <cellStyle name="20% - Accent1 4 3" xfId="376" xr:uid="{3C08DCA4-25D4-4630-BB3C-CFD6178EDD2D}"/>
    <cellStyle name="20% - Accent1 4 3 2" xfId="833" xr:uid="{9E210F9C-B101-4ED6-8FE4-BEB0DB33DF4F}"/>
    <cellStyle name="20% - Accent1 4 4" xfId="482" xr:uid="{864F551D-62AF-4431-83A9-6E14EB632130}"/>
    <cellStyle name="20% - Accent1 4 4 2" xfId="939" xr:uid="{71BDB0B4-A039-480A-B9F7-C90C14320EA0}"/>
    <cellStyle name="20% - Accent1 4 5" xfId="233" xr:uid="{6CB75E9B-3EBC-41C5-9230-08F03210BA4A}"/>
    <cellStyle name="20% - Accent1 4 5 2" xfId="690" xr:uid="{3D413DAD-BBB3-4F80-88CC-32482C08D171}"/>
    <cellStyle name="20% - Accent1 4 6" xfId="566" xr:uid="{2F722227-32DF-4A75-824A-50A69C4E25C5}"/>
    <cellStyle name="20% - Accent1 5" xfId="103" xr:uid="{4F5454FA-029C-4177-8A79-5092C455259B}"/>
    <cellStyle name="20% - Accent1 5 2" xfId="327" xr:uid="{3A28CB93-8410-44A9-98C6-B4B80E1CEB98}"/>
    <cellStyle name="20% - Accent1 5 2 2" xfId="784" xr:uid="{BF6AC5CE-879F-45AB-B2E1-44CBA64E40D4}"/>
    <cellStyle name="20% - Accent1 5 3" xfId="398" xr:uid="{C522F508-FF36-4E5E-88D1-2A9B51817BF0}"/>
    <cellStyle name="20% - Accent1 5 3 2" xfId="855" xr:uid="{60FB3166-589D-42D5-AA33-F1887370CABC}"/>
    <cellStyle name="20% - Accent1 5 4" xfId="504" xr:uid="{6D8A386E-190C-49F6-AE1B-708FB4CB42A0}"/>
    <cellStyle name="20% - Accent1 5 4 2" xfId="961" xr:uid="{86B43585-191F-4F93-88A7-CBFC6D5674FB}"/>
    <cellStyle name="20% - Accent1 5 5" xfId="255" xr:uid="{7D9913CC-E469-4767-BDFE-E9B00459B786}"/>
    <cellStyle name="20% - Accent1 5 5 2" xfId="712" xr:uid="{5AD3F029-2F78-400F-AFAA-0C6EBA83CA78}"/>
    <cellStyle name="20% - Accent1 5 6" xfId="567" xr:uid="{D99B51DD-E0FC-4C02-A2A2-4590E7A69F36}"/>
    <cellStyle name="20% - Accent1 6" xfId="104" xr:uid="{23FD8813-6D7C-4478-8B22-65AE3717BF57}"/>
    <cellStyle name="20% - Accent1 6 2" xfId="448" xr:uid="{1EC0246B-9AE6-4999-8346-267526E0B2D8}"/>
    <cellStyle name="20% - Accent1 6 2 2" xfId="905" xr:uid="{BF616E6A-D476-4452-8C23-46BD4F3D38F7}"/>
    <cellStyle name="20% - Accent1 6 3" xfId="271" xr:uid="{08ADF611-2104-49E1-AE32-419E3FF9B60C}"/>
    <cellStyle name="20% - Accent1 6 3 2" xfId="728" xr:uid="{38C387F5-5E2B-4905-B591-1214771445C0}"/>
    <cellStyle name="20% - Accent1 6 4" xfId="568" xr:uid="{059538F0-00DF-4643-BFB6-16ADB8D0F321}"/>
    <cellStyle name="20% - Accent1 7" xfId="343" xr:uid="{20CCAD63-EB9F-44DF-BFA0-A43692B196D8}"/>
    <cellStyle name="20% - Accent1 7 2" xfId="800" xr:uid="{C5EF259B-E798-4A52-BB57-5F75913F7548}"/>
    <cellStyle name="20% - Accent1 8" xfId="416" xr:uid="{1721E69D-052D-4A73-A189-5EE4FE41990F}"/>
    <cellStyle name="20% - Accent1 8 2" xfId="873" xr:uid="{353A5741-8B3C-4280-BA40-FA063A2387AF}"/>
    <cellStyle name="20% - Accent1 9" xfId="521" xr:uid="{1922A386-16A4-437B-90D7-0D161B286C4D}"/>
    <cellStyle name="20% - Accent1 9 2" xfId="978" xr:uid="{D302AA59-5529-49A7-9C89-E7775D6E5065}"/>
    <cellStyle name="20% - Accent2" xfId="21" builtinId="34" customBuiltin="1"/>
    <cellStyle name="20% - Accent2 10" xfId="201" xr:uid="{40403379-7F72-4129-846D-0993B26E1CE7}"/>
    <cellStyle name="20% - Accent2 10 2" xfId="658" xr:uid="{0896009C-1B29-44F2-8E16-FF98AC43EF22}"/>
    <cellStyle name="20% - Accent2 11" xfId="541" xr:uid="{C793824D-2E11-45D2-8DC5-74C57D0371F0}"/>
    <cellStyle name="20% - Accent2 2" xfId="50" xr:uid="{2CD17ED2-2A62-4343-9D1F-19EB07CF8EF0}"/>
    <cellStyle name="20% - Accent2 3" xfId="105" xr:uid="{D21E4CE5-2F28-420E-883F-EC16F2B89165}"/>
    <cellStyle name="20% - Accent2 3 2" xfId="293" xr:uid="{914A4753-D7CA-4E67-9F0A-730EF2222BEE}"/>
    <cellStyle name="20% - Accent2 3 2 2" xfId="470" xr:uid="{DBBF3AAC-B1EA-460E-8C17-8515370A7D9A}"/>
    <cellStyle name="20% - Accent2 3 2 2 2" xfId="927" xr:uid="{51D77B5B-25AA-4578-A39E-393DD9C65A06}"/>
    <cellStyle name="20% - Accent2 3 2 3" xfId="750" xr:uid="{F2300392-0113-4FED-9B10-07E26D5804C6}"/>
    <cellStyle name="20% - Accent2 3 3" xfId="364" xr:uid="{03FCD9FC-1E8F-411E-9BA7-64FBA6FD8CDC}"/>
    <cellStyle name="20% - Accent2 3 3 2" xfId="821" xr:uid="{CD40D622-6F2B-42F6-AB15-BFA858C2FC50}"/>
    <cellStyle name="20% - Accent2 3 4" xfId="437" xr:uid="{2C04019A-7D71-4B66-A819-963B88E62F92}"/>
    <cellStyle name="20% - Accent2 3 4 2" xfId="894" xr:uid="{0471703D-F3A3-4366-A426-D5E06A81FBBD}"/>
    <cellStyle name="20% - Accent2 3 5" xfId="221" xr:uid="{D8E23C8B-A9D9-4181-9F1E-A218FCCF700A}"/>
    <cellStyle name="20% - Accent2 3 5 2" xfId="678" xr:uid="{125B73BC-2CBE-4A9C-AC60-99958DC7B049}"/>
    <cellStyle name="20% - Accent2 3 6" xfId="569" xr:uid="{0707DA64-62B5-419E-8BD2-1861795AEA63}"/>
    <cellStyle name="20% - Accent2 4" xfId="106" xr:uid="{D45B1BD9-2C90-4642-ABAF-8EC643BADE85}"/>
    <cellStyle name="20% - Accent2 4 2" xfId="307" xr:uid="{2D31F228-F80C-4EE4-8A02-2D27D92072CA}"/>
    <cellStyle name="20% - Accent2 4 2 2" xfId="764" xr:uid="{32AAA29F-1E45-4A88-9FB5-ED6FCA0F2714}"/>
    <cellStyle name="20% - Accent2 4 3" xfId="378" xr:uid="{0AB51C9B-04FA-437D-9A70-7E791DCDB9AF}"/>
    <cellStyle name="20% - Accent2 4 3 2" xfId="835" xr:uid="{F55FEBC3-CD6A-4478-88FC-3334D9AB9569}"/>
    <cellStyle name="20% - Accent2 4 4" xfId="484" xr:uid="{62504664-AA3B-417D-AF16-D8CCE075F3C8}"/>
    <cellStyle name="20% - Accent2 4 4 2" xfId="941" xr:uid="{82564306-9AA7-4AC2-AF17-5972E7A1FBA4}"/>
    <cellStyle name="20% - Accent2 4 5" xfId="235" xr:uid="{775E32DA-C1C0-4A19-BE96-D65F29FD368F}"/>
    <cellStyle name="20% - Accent2 4 5 2" xfId="692" xr:uid="{2291E77A-E769-4AC1-AA70-C3AE6B6B4592}"/>
    <cellStyle name="20% - Accent2 4 6" xfId="570" xr:uid="{D48CED48-3E3F-45F6-B4BE-590A60BB883B}"/>
    <cellStyle name="20% - Accent2 5" xfId="107" xr:uid="{7F4F05B2-31F3-47C2-A996-5240BACFEC31}"/>
    <cellStyle name="20% - Accent2 5 2" xfId="329" xr:uid="{EEE5B090-7A06-456C-8556-047CFCDC4FC4}"/>
    <cellStyle name="20% - Accent2 5 2 2" xfId="786" xr:uid="{8BCB3D9B-2C2E-48E4-9099-7F324DDD4D68}"/>
    <cellStyle name="20% - Accent2 5 3" xfId="400" xr:uid="{7A4572C4-E4F5-4B7A-B633-CC19900D0FAA}"/>
    <cellStyle name="20% - Accent2 5 3 2" xfId="857" xr:uid="{F0289A6C-E048-4AE6-A25D-FCA1008E829A}"/>
    <cellStyle name="20% - Accent2 5 4" xfId="506" xr:uid="{123CAC59-3D8D-4E56-B697-795948842F06}"/>
    <cellStyle name="20% - Accent2 5 4 2" xfId="963" xr:uid="{3CF896F4-D4C8-49C4-A86B-22BBCB9F1424}"/>
    <cellStyle name="20% - Accent2 5 5" xfId="257" xr:uid="{E944BF2E-0D2E-4A3D-81CB-92FB857BB1CE}"/>
    <cellStyle name="20% - Accent2 5 5 2" xfId="714" xr:uid="{43ABDC8F-C901-46F1-AEEB-4A6135FFDBBD}"/>
    <cellStyle name="20% - Accent2 5 6" xfId="571" xr:uid="{EE2AAA54-ED0B-4CFB-867A-58261CE9C7F7}"/>
    <cellStyle name="20% - Accent2 6" xfId="108" xr:uid="{5ACD93AB-D858-4FD0-A82A-77FFD870074F}"/>
    <cellStyle name="20% - Accent2 6 2" xfId="450" xr:uid="{FEA01DF2-40D3-4965-8934-8FAE2DE5D3D7}"/>
    <cellStyle name="20% - Accent2 6 2 2" xfId="907" xr:uid="{F2231AD8-8E60-4FC0-9661-5D19BECF7841}"/>
    <cellStyle name="20% - Accent2 6 3" xfId="273" xr:uid="{4AF42BC9-34DC-4ED6-B8C8-B494D19B153C}"/>
    <cellStyle name="20% - Accent2 6 3 2" xfId="730" xr:uid="{ECE91078-47D7-4675-A64D-3C7A26030240}"/>
    <cellStyle name="20% - Accent2 6 4" xfId="572" xr:uid="{8B86E7B1-9950-4637-94ED-1311B3107F50}"/>
    <cellStyle name="20% - Accent2 7" xfId="345" xr:uid="{3D9491A9-F437-4612-93D2-A99D3CE126AC}"/>
    <cellStyle name="20% - Accent2 7 2" xfId="802" xr:uid="{EB3AB230-CA79-42AB-9810-C0214DD96802}"/>
    <cellStyle name="20% - Accent2 8" xfId="418" xr:uid="{49CBA128-60E0-4951-B0DC-FEF4C7B706B3}"/>
    <cellStyle name="20% - Accent2 8 2" xfId="875" xr:uid="{8FF9994B-8C23-4D9D-A0AC-7E44DF13191A}"/>
    <cellStyle name="20% - Accent2 9" xfId="523" xr:uid="{D0BCA78F-B31F-4A32-8495-9F63F3E0607F}"/>
    <cellStyle name="20% - Accent2 9 2" xfId="980" xr:uid="{978C5434-0EE6-4A8C-BD20-BBB8A98EACD5}"/>
    <cellStyle name="20% - Accent3" xfId="24" builtinId="38" customBuiltin="1"/>
    <cellStyle name="20% - Accent3 10" xfId="203" xr:uid="{7D893D17-A7DE-4BC2-BCD7-381538F60596}"/>
    <cellStyle name="20% - Accent3 10 2" xfId="660" xr:uid="{B89D876C-6CF5-44BE-948B-C107F4864CDB}"/>
    <cellStyle name="20% - Accent3 11" xfId="543" xr:uid="{EED40413-F2CA-473F-8423-1A361CC71F33}"/>
    <cellStyle name="20% - Accent3 2" xfId="51" xr:uid="{BEC9B4B5-1515-433D-8336-37C7A97DDF28}"/>
    <cellStyle name="20% - Accent3 3" xfId="109" xr:uid="{108DB42B-5D05-4F7B-85B4-A6AAB48FE70A}"/>
    <cellStyle name="20% - Accent3 3 2" xfId="295" xr:uid="{ACC801BF-3820-41ED-934A-7425F0734B7E}"/>
    <cellStyle name="20% - Accent3 3 2 2" xfId="472" xr:uid="{1B8C9C58-C3AE-406E-A53A-005CA88DB204}"/>
    <cellStyle name="20% - Accent3 3 2 2 2" xfId="929" xr:uid="{243960C7-BC6B-48FC-BA78-38E89F4C85EA}"/>
    <cellStyle name="20% - Accent3 3 2 3" xfId="752" xr:uid="{8C1D2AF1-0E63-479A-B823-1DE7D2608CBA}"/>
    <cellStyle name="20% - Accent3 3 3" xfId="366" xr:uid="{47FAD34C-5BE3-4159-B8B3-BA2791BD9447}"/>
    <cellStyle name="20% - Accent3 3 3 2" xfId="823" xr:uid="{28165F6C-74ED-4DC6-921E-CEA37027DAD6}"/>
    <cellStyle name="20% - Accent3 3 4" xfId="439" xr:uid="{DE95E8EE-97EA-4A93-B04F-15D61F12A373}"/>
    <cellStyle name="20% - Accent3 3 4 2" xfId="896" xr:uid="{5BA9FDB0-4BE2-4007-8D16-B2523BC68B7A}"/>
    <cellStyle name="20% - Accent3 3 5" xfId="223" xr:uid="{20E5A741-F5FB-4654-9EBF-2D59CD6E4EB7}"/>
    <cellStyle name="20% - Accent3 3 5 2" xfId="680" xr:uid="{14B1A994-8B07-41BA-9562-F5D02A8006C9}"/>
    <cellStyle name="20% - Accent3 3 6" xfId="573" xr:uid="{C6AE10F4-0784-4395-BBD6-F6D99CC5A80F}"/>
    <cellStyle name="20% - Accent3 4" xfId="110" xr:uid="{F03A2CF7-0182-45CB-8EFA-A2B80437E79C}"/>
    <cellStyle name="20% - Accent3 4 2" xfId="309" xr:uid="{D49B8EA0-D083-4054-9E37-50D99D03B4CD}"/>
    <cellStyle name="20% - Accent3 4 2 2" xfId="766" xr:uid="{C60A41CA-CC75-4A7B-98C0-E9E51C85035E}"/>
    <cellStyle name="20% - Accent3 4 3" xfId="380" xr:uid="{BF5E6AEE-CB9D-440B-BB3E-DB0FD0FC894B}"/>
    <cellStyle name="20% - Accent3 4 3 2" xfId="837" xr:uid="{68A2D9FF-3D02-4572-A1BE-5CB27D8E7ED3}"/>
    <cellStyle name="20% - Accent3 4 4" xfId="486" xr:uid="{085E8600-18FB-4EFC-98A7-59797FE2F75B}"/>
    <cellStyle name="20% - Accent3 4 4 2" xfId="943" xr:uid="{5ECB37C5-CC6D-4B82-8637-319DCA7DB4D4}"/>
    <cellStyle name="20% - Accent3 4 5" xfId="237" xr:uid="{9CED2DAD-6572-40A3-AFFD-4EB0A121F012}"/>
    <cellStyle name="20% - Accent3 4 5 2" xfId="694" xr:uid="{44774821-E502-4220-9027-F901F65403DA}"/>
    <cellStyle name="20% - Accent3 4 6" xfId="574" xr:uid="{E12D7DD9-48E9-4496-ACED-FAD3D4CAD69E}"/>
    <cellStyle name="20% - Accent3 5" xfId="111" xr:uid="{26B867B5-4EE4-428C-89E9-6A18C0F814AC}"/>
    <cellStyle name="20% - Accent3 5 2" xfId="331" xr:uid="{F9C22365-1531-4D42-9FB1-FF4FBDEB2419}"/>
    <cellStyle name="20% - Accent3 5 2 2" xfId="788" xr:uid="{378BC41B-A3D4-4EA9-8EFE-1941A7A2B32D}"/>
    <cellStyle name="20% - Accent3 5 3" xfId="402" xr:uid="{19FD0860-732E-4F87-9B50-F04338E630D1}"/>
    <cellStyle name="20% - Accent3 5 3 2" xfId="859" xr:uid="{6E494835-6D7B-44E4-A01F-422DC82375C2}"/>
    <cellStyle name="20% - Accent3 5 4" xfId="508" xr:uid="{FC231A02-83E5-4FE6-A35B-F02B415099D0}"/>
    <cellStyle name="20% - Accent3 5 4 2" xfId="965" xr:uid="{46F86915-CD0C-4E86-BB55-66ECAF2D5BA2}"/>
    <cellStyle name="20% - Accent3 5 5" xfId="259" xr:uid="{26754768-BCFF-4E10-A803-AA7BA3EC4DC2}"/>
    <cellStyle name="20% - Accent3 5 5 2" xfId="716" xr:uid="{38F208E2-791F-4F1C-94A9-78FEDAD431C3}"/>
    <cellStyle name="20% - Accent3 5 6" xfId="575" xr:uid="{89628E46-9FC2-474B-B4AC-A13891BB7A75}"/>
    <cellStyle name="20% - Accent3 6" xfId="112" xr:uid="{AA57A6EF-4B85-40E5-BBE4-255F233D2ADE}"/>
    <cellStyle name="20% - Accent3 6 2" xfId="452" xr:uid="{380EB1EC-E362-4029-B735-9D763A6DBC6D}"/>
    <cellStyle name="20% - Accent3 6 2 2" xfId="909" xr:uid="{DE60BB5F-F97B-4AAF-AF56-57FEC9779DF1}"/>
    <cellStyle name="20% - Accent3 6 3" xfId="275" xr:uid="{23733686-C689-4BBC-9CB5-F54A82813252}"/>
    <cellStyle name="20% - Accent3 6 3 2" xfId="732" xr:uid="{5E6DF397-7B88-414C-B3D0-14DC5B351530}"/>
    <cellStyle name="20% - Accent3 6 4" xfId="576" xr:uid="{CF6B94C5-444B-463D-8333-153FE81FDB42}"/>
    <cellStyle name="20% - Accent3 7" xfId="347" xr:uid="{CCAE2A34-9629-46BC-A600-087157E8AA39}"/>
    <cellStyle name="20% - Accent3 7 2" xfId="804" xr:uid="{B76C6E7C-6FE3-4A68-902A-1B348600E14E}"/>
    <cellStyle name="20% - Accent3 8" xfId="420" xr:uid="{B85E6F5E-E43B-478E-A3D0-D26E69AE959D}"/>
    <cellStyle name="20% - Accent3 8 2" xfId="877" xr:uid="{0DBDF78B-DFEC-458E-A880-E67CFA383390}"/>
    <cellStyle name="20% - Accent3 9" xfId="525" xr:uid="{E888D540-9EEC-4679-8EFE-90CE0FBEFD7E}"/>
    <cellStyle name="20% - Accent3 9 2" xfId="982" xr:uid="{C4CCD509-8C99-4D36-86BE-7015F8759366}"/>
    <cellStyle name="20% - Accent4" xfId="27" builtinId="42" customBuiltin="1"/>
    <cellStyle name="20% - Accent4 10" xfId="205" xr:uid="{3487049D-AA92-4A71-A4AC-41930045A243}"/>
    <cellStyle name="20% - Accent4 10 2" xfId="662" xr:uid="{2B675999-9D8C-40DC-9A63-F1D52B91EE78}"/>
    <cellStyle name="20% - Accent4 11" xfId="545" xr:uid="{B5FE3CB9-6303-494D-8C5E-17AC5AB1E18A}"/>
    <cellStyle name="20% - Accent4 2" xfId="52" xr:uid="{96534025-BC2F-46AB-AECF-EFED83100283}"/>
    <cellStyle name="20% - Accent4 3" xfId="113" xr:uid="{1B3B8732-29A3-4818-A82B-6FF51DEA031A}"/>
    <cellStyle name="20% - Accent4 3 2" xfId="297" xr:uid="{0953C7A8-F3CD-4D57-94C3-99404D186863}"/>
    <cellStyle name="20% - Accent4 3 2 2" xfId="474" xr:uid="{ECC90BD5-F688-4B70-9A1F-CBEECFE07BD1}"/>
    <cellStyle name="20% - Accent4 3 2 2 2" xfId="931" xr:uid="{70C1E291-D41D-469A-85B9-8BCABD34EA39}"/>
    <cellStyle name="20% - Accent4 3 2 3" xfId="754" xr:uid="{2BBFCB53-C91C-4264-9189-37E0741D0D63}"/>
    <cellStyle name="20% - Accent4 3 3" xfId="368" xr:uid="{9A86F95F-B5E1-4DFA-B43F-642D96B5F6DF}"/>
    <cellStyle name="20% - Accent4 3 3 2" xfId="825" xr:uid="{4BA3C732-98C0-41BA-8D3F-4450325F5133}"/>
    <cellStyle name="20% - Accent4 3 4" xfId="441" xr:uid="{35F3D830-6A01-41FB-9E7D-EFB9D00D3D7A}"/>
    <cellStyle name="20% - Accent4 3 4 2" xfId="898" xr:uid="{DBD3678B-F235-4FD0-B560-F81378D6F786}"/>
    <cellStyle name="20% - Accent4 3 5" xfId="225" xr:uid="{79EDA3E0-039C-4798-A954-99FA4BC62CC7}"/>
    <cellStyle name="20% - Accent4 3 5 2" xfId="682" xr:uid="{B3FC09DE-34BA-4402-B1A3-03B8BBEF73D2}"/>
    <cellStyle name="20% - Accent4 3 6" xfId="577" xr:uid="{DDC7CA3E-FFB6-4FEC-836A-CFEBC27F42C5}"/>
    <cellStyle name="20% - Accent4 4" xfId="114" xr:uid="{F56548EE-B3E8-4164-90C6-7AD26957BC3F}"/>
    <cellStyle name="20% - Accent4 4 2" xfId="311" xr:uid="{4660BE08-F4A5-4D44-BB78-2A980FB392FA}"/>
    <cellStyle name="20% - Accent4 4 2 2" xfId="768" xr:uid="{F46DE707-4D9B-459D-8F48-DB4EF211D3A0}"/>
    <cellStyle name="20% - Accent4 4 3" xfId="382" xr:uid="{70D00A1B-F0D2-4419-B88A-759CB663B35D}"/>
    <cellStyle name="20% - Accent4 4 3 2" xfId="839" xr:uid="{46C2700D-A535-42A4-8B53-B20B7546354D}"/>
    <cellStyle name="20% - Accent4 4 4" xfId="488" xr:uid="{8D2C93D4-7D12-4821-A060-7F29F5CA2038}"/>
    <cellStyle name="20% - Accent4 4 4 2" xfId="945" xr:uid="{255EE715-1821-42FB-9A39-F05B357A5A76}"/>
    <cellStyle name="20% - Accent4 4 5" xfId="239" xr:uid="{24EFB0DA-7F8C-42E6-9C58-ECAD15B65EE4}"/>
    <cellStyle name="20% - Accent4 4 5 2" xfId="696" xr:uid="{580C6C82-9751-45E1-9264-CEAF127171D6}"/>
    <cellStyle name="20% - Accent4 4 6" xfId="578" xr:uid="{93B88754-6AA9-4217-8280-32793868835B}"/>
    <cellStyle name="20% - Accent4 5" xfId="115" xr:uid="{F2461362-EBA5-4DA9-9FCF-BA39F145999F}"/>
    <cellStyle name="20% - Accent4 5 2" xfId="333" xr:uid="{E5D344E1-FE00-4635-8499-A32CEF9C22B6}"/>
    <cellStyle name="20% - Accent4 5 2 2" xfId="790" xr:uid="{F53E024E-BF12-40E3-B91F-F016AFA6C2A8}"/>
    <cellStyle name="20% - Accent4 5 3" xfId="404" xr:uid="{D008D53E-D168-4FC4-8C5B-372DB34FE2AD}"/>
    <cellStyle name="20% - Accent4 5 3 2" xfId="861" xr:uid="{4B6CE9AE-2BA3-42D1-B7CA-13F68F4F85D6}"/>
    <cellStyle name="20% - Accent4 5 4" xfId="510" xr:uid="{AD0B1078-F834-47BB-864D-2B0038DAF3AF}"/>
    <cellStyle name="20% - Accent4 5 4 2" xfId="967" xr:uid="{585DBB03-6908-4807-AE2A-792C3A9DFE67}"/>
    <cellStyle name="20% - Accent4 5 5" xfId="261" xr:uid="{108633BF-B53F-45DD-B352-EDF1C183DE67}"/>
    <cellStyle name="20% - Accent4 5 5 2" xfId="718" xr:uid="{FCC89211-A100-43C3-9CB7-0E25246F66D7}"/>
    <cellStyle name="20% - Accent4 5 6" xfId="579" xr:uid="{C9D33461-77F5-43DC-B584-F441A84020D6}"/>
    <cellStyle name="20% - Accent4 6" xfId="116" xr:uid="{ADEEE647-FE1A-4908-9B6C-71EA85703DA8}"/>
    <cellStyle name="20% - Accent4 6 2" xfId="454" xr:uid="{6427A972-A8AD-4522-9A80-B53D6A913AA5}"/>
    <cellStyle name="20% - Accent4 6 2 2" xfId="911" xr:uid="{FE479F70-6747-4D75-9087-E29188C51401}"/>
    <cellStyle name="20% - Accent4 6 3" xfId="277" xr:uid="{6A1FD285-62D0-44E8-B401-A2DCBD5424B9}"/>
    <cellStyle name="20% - Accent4 6 3 2" xfId="734" xr:uid="{EFB10D4A-4757-4B65-9BD3-943767D663F3}"/>
    <cellStyle name="20% - Accent4 6 4" xfId="580" xr:uid="{FDE20E4F-BE7B-4233-8FA7-55A623D0C7EF}"/>
    <cellStyle name="20% - Accent4 7" xfId="349" xr:uid="{3161CA4B-26DA-4F89-BB23-71E7DCE8EBA4}"/>
    <cellStyle name="20% - Accent4 7 2" xfId="806" xr:uid="{5E2F786F-041E-4236-A0AC-A64C961C76F0}"/>
    <cellStyle name="20% - Accent4 8" xfId="422" xr:uid="{72D453BF-DBB1-468D-AA1D-2D3DDAB4E9B9}"/>
    <cellStyle name="20% - Accent4 8 2" xfId="879" xr:uid="{2A0AB0A4-DF55-46A3-AD72-BD655D4E7286}"/>
    <cellStyle name="20% - Accent4 9" xfId="527" xr:uid="{3F259BA8-34BB-440A-B71D-CE35415B06FA}"/>
    <cellStyle name="20% - Accent4 9 2" xfId="984" xr:uid="{0EEED411-916A-4D95-8D8B-486C2ECD9A54}"/>
    <cellStyle name="20% - Accent5" xfId="30" builtinId="46" customBuiltin="1"/>
    <cellStyle name="20% - Accent5 10" xfId="207" xr:uid="{AC4BC3AA-D136-4C1A-B5E4-A2E46823B19E}"/>
    <cellStyle name="20% - Accent5 10 2" xfId="664" xr:uid="{8F695AA3-71BA-434C-B3C7-CC5C887DF103}"/>
    <cellStyle name="20% - Accent5 11" xfId="547" xr:uid="{83C28344-13D5-40CD-BF1E-554A5B852398}"/>
    <cellStyle name="20% - Accent5 2" xfId="53" xr:uid="{9A4B7C5F-7944-468E-8F0B-59C6D94B808A}"/>
    <cellStyle name="20% - Accent5 3" xfId="118" xr:uid="{B41D511F-B085-48F2-831D-AB457469693B}"/>
    <cellStyle name="20% - Accent5 3 2" xfId="299" xr:uid="{5F1FCEA1-34E4-4ABC-863B-817D498B89AD}"/>
    <cellStyle name="20% - Accent5 3 2 2" xfId="476" xr:uid="{D17208C0-3C01-4E3E-90B5-DBFE839E87C2}"/>
    <cellStyle name="20% - Accent5 3 2 2 2" xfId="933" xr:uid="{8089ABB3-694F-4EB8-91A5-C8C16E287E33}"/>
    <cellStyle name="20% - Accent5 3 2 3" xfId="756" xr:uid="{B2020E9C-132B-4E67-AB87-D7850E70E5BC}"/>
    <cellStyle name="20% - Accent5 3 3" xfId="370" xr:uid="{284FD9ED-25D5-41CE-923D-6C46C599E1BC}"/>
    <cellStyle name="20% - Accent5 3 3 2" xfId="827" xr:uid="{3303B5AA-12EB-4AB7-88B5-2CBBD80DA5D3}"/>
    <cellStyle name="20% - Accent5 3 4" xfId="443" xr:uid="{7FD8F453-AB78-4016-AF27-A06F195C2468}"/>
    <cellStyle name="20% - Accent5 3 4 2" xfId="900" xr:uid="{D8DA7D03-EB7D-4A41-BC27-E9911AF5BAF2}"/>
    <cellStyle name="20% - Accent5 3 5" xfId="227" xr:uid="{A3D1EF70-3B7D-4DE9-BC65-69AEBF1750B9}"/>
    <cellStyle name="20% - Accent5 3 5 2" xfId="684" xr:uid="{50F9BCE0-FE37-434A-A03C-8BBFE8D03F32}"/>
    <cellStyle name="20% - Accent5 3 6" xfId="582" xr:uid="{83C2B307-5A86-4D65-BE68-D09B4F0B7E0B}"/>
    <cellStyle name="20% - Accent5 4" xfId="119" xr:uid="{199F30BD-A8C8-4B1B-B70C-87D3F2AD1255}"/>
    <cellStyle name="20% - Accent5 4 2" xfId="313" xr:uid="{03802661-BA26-428A-86F0-917484CBC259}"/>
    <cellStyle name="20% - Accent5 4 2 2" xfId="770" xr:uid="{B4236317-7818-4A53-A33C-42E65218362C}"/>
    <cellStyle name="20% - Accent5 4 3" xfId="384" xr:uid="{42E4ED12-4552-4A09-8DBC-B753A46E270B}"/>
    <cellStyle name="20% - Accent5 4 3 2" xfId="841" xr:uid="{29EA368B-E71B-4F7A-BE2B-28773BDA14BD}"/>
    <cellStyle name="20% - Accent5 4 4" xfId="490" xr:uid="{222180B4-66FA-4074-9E38-9C3A08A755CF}"/>
    <cellStyle name="20% - Accent5 4 4 2" xfId="947" xr:uid="{DAE1A519-B78D-4635-A23C-3F108D9A944B}"/>
    <cellStyle name="20% - Accent5 4 5" xfId="241" xr:uid="{8FAD8EBB-2ED9-4517-9642-3C7E52BB37DB}"/>
    <cellStyle name="20% - Accent5 4 5 2" xfId="698" xr:uid="{8FF70734-51D4-4CDA-BA6F-5FB0CEF41F1D}"/>
    <cellStyle name="20% - Accent5 4 6" xfId="583" xr:uid="{5289743E-6AA3-4164-B28D-CD4CE3A58047}"/>
    <cellStyle name="20% - Accent5 5" xfId="120" xr:uid="{175275D0-88D9-4E3B-97F2-957CC35BBC2D}"/>
    <cellStyle name="20% - Accent5 5 2" xfId="335" xr:uid="{0CBE77E5-1E2E-4D1B-8A4E-2196158FDAFF}"/>
    <cellStyle name="20% - Accent5 5 2 2" xfId="792" xr:uid="{8CB966C0-A0E0-4136-9DA5-A6104A3D1AE3}"/>
    <cellStyle name="20% - Accent5 5 3" xfId="406" xr:uid="{9087412A-E82D-40FF-BD69-141893273C11}"/>
    <cellStyle name="20% - Accent5 5 3 2" xfId="863" xr:uid="{0F898367-1431-49E6-A583-2A78541D3D06}"/>
    <cellStyle name="20% - Accent5 5 4" xfId="512" xr:uid="{CF070954-A958-4A0F-88EF-2DD58C49EC5E}"/>
    <cellStyle name="20% - Accent5 5 4 2" xfId="969" xr:uid="{5C13743D-A9E7-458B-9B29-747879C299B2}"/>
    <cellStyle name="20% - Accent5 5 5" xfId="263" xr:uid="{E764B17E-882C-4FCB-9E6A-9FF14AF72B84}"/>
    <cellStyle name="20% - Accent5 5 5 2" xfId="720" xr:uid="{AAB1A45E-0FCD-403B-A689-6B276F7D11EA}"/>
    <cellStyle name="20% - Accent5 5 6" xfId="584" xr:uid="{3622FBF9-63E0-4B0A-A000-B42BE0AB5D06}"/>
    <cellStyle name="20% - Accent5 6" xfId="279" xr:uid="{495ACA3B-32CB-4903-93FA-4D4F09832045}"/>
    <cellStyle name="20% - Accent5 6 2" xfId="456" xr:uid="{319392C7-CEDA-4184-892D-3536FB0A481B}"/>
    <cellStyle name="20% - Accent5 6 2 2" xfId="913" xr:uid="{E75E145B-6726-4ECD-AAFC-9768C5C3E4CD}"/>
    <cellStyle name="20% - Accent5 6 3" xfId="736" xr:uid="{98111800-B06A-48AC-B7AA-E51C86EA41D9}"/>
    <cellStyle name="20% - Accent5 7" xfId="351" xr:uid="{CC9DA843-95E0-4657-9B0F-1FFD7E5A1989}"/>
    <cellStyle name="20% - Accent5 7 2" xfId="808" xr:uid="{EFBA4758-846F-4D58-8D94-C8ECDD6FF06B}"/>
    <cellStyle name="20% - Accent5 8" xfId="424" xr:uid="{7B98CF78-38EC-4727-AD9F-DF1A24583842}"/>
    <cellStyle name="20% - Accent5 8 2" xfId="881" xr:uid="{1C89D41B-4BFB-4F4A-A033-BBA31D76F9B9}"/>
    <cellStyle name="20% - Accent5 9" xfId="529" xr:uid="{09BBD2BC-4349-4903-904A-FAE47315E5B8}"/>
    <cellStyle name="20% - Accent5 9 2" xfId="986" xr:uid="{7E223616-2FCE-4D52-AAD2-FF6D87161D5D}"/>
    <cellStyle name="20% - Accent6" xfId="33" builtinId="50" customBuiltin="1"/>
    <cellStyle name="20% - Accent6 10" xfId="209" xr:uid="{F1847B5A-6176-44FD-9990-0E622953EA9E}"/>
    <cellStyle name="20% - Accent6 10 2" xfId="666" xr:uid="{10120636-2D22-4376-98C0-926CE5EA7384}"/>
    <cellStyle name="20% - Accent6 11" xfId="549" xr:uid="{6EB2C7B0-825F-4DA0-91F3-9B04D3D39421}"/>
    <cellStyle name="20% - Accent6 2" xfId="54" xr:uid="{9A49179E-C921-4887-AB83-1F55E9197773}"/>
    <cellStyle name="20% - Accent6 3" xfId="122" xr:uid="{8EF0929F-83A2-4D90-8589-90EEBB1A82DF}"/>
    <cellStyle name="20% - Accent6 3 2" xfId="301" xr:uid="{2F9E5350-BB6B-4D5F-BCD9-6DFBCF9ECBED}"/>
    <cellStyle name="20% - Accent6 3 2 2" xfId="478" xr:uid="{03E2C04F-5489-4EC4-A33A-B320F4EA24C4}"/>
    <cellStyle name="20% - Accent6 3 2 2 2" xfId="935" xr:uid="{409A6234-5D2D-4043-A016-66D4B5F1ED03}"/>
    <cellStyle name="20% - Accent6 3 2 3" xfId="758" xr:uid="{37C204F0-FAF9-412D-A12C-9DEE6FFC4378}"/>
    <cellStyle name="20% - Accent6 3 3" xfId="372" xr:uid="{9472DED3-DE6F-4AB2-BE20-60093213F0E0}"/>
    <cellStyle name="20% - Accent6 3 3 2" xfId="829" xr:uid="{4A8141CF-03E4-4D5A-9711-0F69BB15E50D}"/>
    <cellStyle name="20% - Accent6 3 4" xfId="445" xr:uid="{064A99D9-404C-4FA2-82D0-293D4EA16AC0}"/>
    <cellStyle name="20% - Accent6 3 4 2" xfId="902" xr:uid="{C48AC476-77E9-498D-AFE8-47DFE9140809}"/>
    <cellStyle name="20% - Accent6 3 5" xfId="229" xr:uid="{6E6DE6DF-401A-4049-928A-186B29E8331D}"/>
    <cellStyle name="20% - Accent6 3 5 2" xfId="686" xr:uid="{506B0453-939F-424B-9891-9629FC334C5F}"/>
    <cellStyle name="20% - Accent6 3 6" xfId="586" xr:uid="{E9B7C624-C807-4A46-B5C2-65053E7ED3E3}"/>
    <cellStyle name="20% - Accent6 4" xfId="123" xr:uid="{15A87E16-140A-471F-AA82-1F9EA08F5FB7}"/>
    <cellStyle name="20% - Accent6 4 2" xfId="315" xr:uid="{730A6739-BDD3-4C55-8C1E-FF1E568F3692}"/>
    <cellStyle name="20% - Accent6 4 2 2" xfId="772" xr:uid="{F8BAE93A-0DE5-4E6A-BE8F-C82A843440D3}"/>
    <cellStyle name="20% - Accent6 4 3" xfId="386" xr:uid="{8A78637A-96E3-4493-BB9B-6FEDE4F435B7}"/>
    <cellStyle name="20% - Accent6 4 3 2" xfId="843" xr:uid="{A4869805-C7C1-4A5F-BD2E-A39BE35AD410}"/>
    <cellStyle name="20% - Accent6 4 4" xfId="492" xr:uid="{F7CA84C1-C7B8-4D38-96B6-8A1F32961BD8}"/>
    <cellStyle name="20% - Accent6 4 4 2" xfId="949" xr:uid="{C00D314F-33F2-4891-A629-71D22F3C41E5}"/>
    <cellStyle name="20% - Accent6 4 5" xfId="243" xr:uid="{5A31512A-ACB9-4EBC-98CD-F887752BD9CC}"/>
    <cellStyle name="20% - Accent6 4 5 2" xfId="700" xr:uid="{F84B1F42-67A0-461C-9F55-A0E5E9058496}"/>
    <cellStyle name="20% - Accent6 4 6" xfId="587" xr:uid="{8BFCF61B-1D94-49E7-A2D0-8D813782C1B0}"/>
    <cellStyle name="20% - Accent6 5" xfId="124" xr:uid="{FB25C312-8D76-42D7-AA6E-DA4D045C0509}"/>
    <cellStyle name="20% - Accent6 5 2" xfId="337" xr:uid="{6253E377-1FCA-4248-813B-79495F8B2A87}"/>
    <cellStyle name="20% - Accent6 5 2 2" xfId="794" xr:uid="{F872C9F4-4D1A-4FB9-9487-B0513C68201A}"/>
    <cellStyle name="20% - Accent6 5 3" xfId="408" xr:uid="{52097F7F-FC26-41EB-8B3D-3197C3F8AE74}"/>
    <cellStyle name="20% - Accent6 5 3 2" xfId="865" xr:uid="{D328732A-1615-463D-9E1E-9A38252089EC}"/>
    <cellStyle name="20% - Accent6 5 4" xfId="514" xr:uid="{A873FD29-FE81-4667-89F0-7D0370F2618F}"/>
    <cellStyle name="20% - Accent6 5 4 2" xfId="971" xr:uid="{E7188C1C-86CB-4D11-8D93-6352BC157532}"/>
    <cellStyle name="20% - Accent6 5 5" xfId="265" xr:uid="{47F550C0-D6E1-4464-863A-A8BCED941C42}"/>
    <cellStyle name="20% - Accent6 5 5 2" xfId="722" xr:uid="{0F23225D-CC9B-48C3-8DCB-9DC3EC3EA783}"/>
    <cellStyle name="20% - Accent6 5 6" xfId="588" xr:uid="{E592CFBA-5D09-447A-94A5-4E6339741C68}"/>
    <cellStyle name="20% - Accent6 6" xfId="281" xr:uid="{0FB80FF9-5C1F-4958-82CA-5429AFA869A9}"/>
    <cellStyle name="20% - Accent6 6 2" xfId="458" xr:uid="{69274B53-2F91-4E83-9E8F-F15A608B40CE}"/>
    <cellStyle name="20% - Accent6 6 2 2" xfId="915" xr:uid="{48DD6635-E3C3-4A69-B35C-FC2190B9AA3D}"/>
    <cellStyle name="20% - Accent6 6 3" xfId="738" xr:uid="{ED09200A-D4CD-430D-B80A-BA722A7DA8E7}"/>
    <cellStyle name="20% - Accent6 7" xfId="353" xr:uid="{3540147B-A57B-4335-A406-7E86440B946D}"/>
    <cellStyle name="20% - Accent6 7 2" xfId="810" xr:uid="{84FF570A-6BF0-4055-A54F-B8EF56B8A46C}"/>
    <cellStyle name="20% - Accent6 8" xfId="426" xr:uid="{57A5D4D1-CFEC-4277-B2AC-DF79614FFE1F}"/>
    <cellStyle name="20% - Accent6 8 2" xfId="883" xr:uid="{80CF999E-B1E0-47A2-AF61-6EDC950DC6AF}"/>
    <cellStyle name="20% - Accent6 9" xfId="531" xr:uid="{8A4D2376-52B0-4FFD-B015-AD8032BDCD4F}"/>
    <cellStyle name="20% - Accent6 9 2" xfId="988" xr:uid="{E914A67F-CF68-4AD5-9C10-F0B6781952CF}"/>
    <cellStyle name="40% - Accent1" xfId="19" builtinId="31" customBuiltin="1"/>
    <cellStyle name="40% - Accent1 10" xfId="200" xr:uid="{E72BBA8C-DE10-439C-AE4C-B94499680601}"/>
    <cellStyle name="40% - Accent1 10 2" xfId="657" xr:uid="{D7B648A1-95A1-4877-AD68-130F7B13B35C}"/>
    <cellStyle name="40% - Accent1 11" xfId="540" xr:uid="{303891C9-1D23-401C-A953-930485C8CF77}"/>
    <cellStyle name="40% - Accent1 2" xfId="55" xr:uid="{F0118251-7ED4-4CE4-ABB6-4A966CD0C95A}"/>
    <cellStyle name="40% - Accent1 3" xfId="126" xr:uid="{B76C6315-FF3A-4983-9D2B-E8A34535F5F5}"/>
    <cellStyle name="40% - Accent1 3 2" xfId="292" xr:uid="{7ABD2191-8C5A-48BE-887B-97EBDFD2F2C8}"/>
    <cellStyle name="40% - Accent1 3 2 2" xfId="469" xr:uid="{40A1BF68-2830-4965-BF68-51884EADD60D}"/>
    <cellStyle name="40% - Accent1 3 2 2 2" xfId="926" xr:uid="{BCFA1BBE-C966-4DCD-A474-77D2225C8181}"/>
    <cellStyle name="40% - Accent1 3 2 3" xfId="749" xr:uid="{EC6AF68D-83F3-472D-B44A-BDC399D06CB4}"/>
    <cellStyle name="40% - Accent1 3 3" xfId="363" xr:uid="{DE94E421-7253-4F86-9925-0898923FC6F8}"/>
    <cellStyle name="40% - Accent1 3 3 2" xfId="820" xr:uid="{F14780F0-7FAA-4F3D-A48A-7EDC068357C2}"/>
    <cellStyle name="40% - Accent1 3 4" xfId="436" xr:uid="{9982BCF6-E984-496B-9B14-7DA4343CD45E}"/>
    <cellStyle name="40% - Accent1 3 4 2" xfId="893" xr:uid="{49B5F4BC-195E-43D4-8144-FDA178952A9D}"/>
    <cellStyle name="40% - Accent1 3 5" xfId="220" xr:uid="{748C0E81-B6E6-4362-AB78-95C9DB84E4E3}"/>
    <cellStyle name="40% - Accent1 3 5 2" xfId="677" xr:uid="{A6337D6D-4680-47FD-881B-855E234BE169}"/>
    <cellStyle name="40% - Accent1 3 6" xfId="590" xr:uid="{8BD35BD6-3363-4AAE-B698-3E44C0C7B1D8}"/>
    <cellStyle name="40% - Accent1 4" xfId="127" xr:uid="{6B5FCCFC-8923-42BB-95C9-84EFB6712DCD}"/>
    <cellStyle name="40% - Accent1 4 2" xfId="306" xr:uid="{763A6ABC-D459-4C0B-AEF7-4BC2997C6050}"/>
    <cellStyle name="40% - Accent1 4 2 2" xfId="763" xr:uid="{3424F62D-0B27-4B4C-9CEE-7404C5CE8993}"/>
    <cellStyle name="40% - Accent1 4 3" xfId="377" xr:uid="{B51C84CB-316A-4B4E-938A-3BC23BC298EB}"/>
    <cellStyle name="40% - Accent1 4 3 2" xfId="834" xr:uid="{DE64EC09-6DAF-41A1-A785-20EA515F5363}"/>
    <cellStyle name="40% - Accent1 4 4" xfId="483" xr:uid="{4CAB1FB6-FAD3-4ADC-BB7E-93996613D35C}"/>
    <cellStyle name="40% - Accent1 4 4 2" xfId="940" xr:uid="{2C9E7E41-7788-453F-A1ED-E944E0B780B4}"/>
    <cellStyle name="40% - Accent1 4 5" xfId="234" xr:uid="{98DA25BF-B1AB-4E54-AF5D-15E864DC0F4F}"/>
    <cellStyle name="40% - Accent1 4 5 2" xfId="691" xr:uid="{BF2D1B50-38AE-453F-85FF-C61FA19F190D}"/>
    <cellStyle name="40% - Accent1 4 6" xfId="591" xr:uid="{83A01C61-152E-42FD-9968-8BC4FCC24BD3}"/>
    <cellStyle name="40% - Accent1 5" xfId="128" xr:uid="{498CC18B-1606-4C9F-A162-FDD8D889A6CB}"/>
    <cellStyle name="40% - Accent1 5 2" xfId="328" xr:uid="{F695119C-CF16-4215-ADB2-74E70DBA5DD8}"/>
    <cellStyle name="40% - Accent1 5 2 2" xfId="785" xr:uid="{471DE80A-9E9F-4C98-9F75-9E0ACAE44B86}"/>
    <cellStyle name="40% - Accent1 5 3" xfId="399" xr:uid="{FA0703C1-4A22-40C3-A6B3-F23C5CDB1374}"/>
    <cellStyle name="40% - Accent1 5 3 2" xfId="856" xr:uid="{E600CB91-C476-4EBF-BEA5-2D7AF2F16BE7}"/>
    <cellStyle name="40% - Accent1 5 4" xfId="505" xr:uid="{52BF2CAC-68F8-4F2A-B6C1-201595A92823}"/>
    <cellStyle name="40% - Accent1 5 4 2" xfId="962" xr:uid="{215998E5-D615-49F5-B77D-092141A61A1F}"/>
    <cellStyle name="40% - Accent1 5 5" xfId="256" xr:uid="{76489068-8E1E-4011-96C1-B0E222158F34}"/>
    <cellStyle name="40% - Accent1 5 5 2" xfId="713" xr:uid="{721BB9CA-452A-40E7-A9D7-20E3E8148A86}"/>
    <cellStyle name="40% - Accent1 5 6" xfId="592" xr:uid="{77D68A6B-D8D9-424F-83E4-37BDDC6A6CFC}"/>
    <cellStyle name="40% - Accent1 6" xfId="272" xr:uid="{BC8470F7-081B-4A21-BB84-188969EACC23}"/>
    <cellStyle name="40% - Accent1 6 2" xfId="449" xr:uid="{DA33DF99-AE65-413E-8006-F4F5CE700322}"/>
    <cellStyle name="40% - Accent1 6 2 2" xfId="906" xr:uid="{72FFFE88-7FA9-4C26-B11D-EF4E632832C0}"/>
    <cellStyle name="40% - Accent1 6 3" xfId="729" xr:uid="{6FFF6573-4881-4C62-BBA2-610B31609509}"/>
    <cellStyle name="40% - Accent1 7" xfId="344" xr:uid="{F5938115-254D-40EF-900D-1292FF88C0AB}"/>
    <cellStyle name="40% - Accent1 7 2" xfId="801" xr:uid="{97FB6831-082B-460A-8C87-09D8BE779E53}"/>
    <cellStyle name="40% - Accent1 8" xfId="417" xr:uid="{8E299F91-AB72-4E82-863C-9EA5CC302EA7}"/>
    <cellStyle name="40% - Accent1 8 2" xfId="874" xr:uid="{78ED2174-88BE-493B-99C8-D024E32930FF}"/>
    <cellStyle name="40% - Accent1 9" xfId="522" xr:uid="{7AE3C5B2-F801-40AA-931D-1C77F7470209}"/>
    <cellStyle name="40% - Accent1 9 2" xfId="979" xr:uid="{61DBD993-F22D-4774-8A32-61C35D9A4A77}"/>
    <cellStyle name="40% - Accent2" xfId="22" builtinId="35" customBuiltin="1"/>
    <cellStyle name="40% - Accent2 10" xfId="202" xr:uid="{E08E7EC3-2836-44C0-8ADD-EDB278329E2A}"/>
    <cellStyle name="40% - Accent2 10 2" xfId="659" xr:uid="{B55692D7-76E0-475B-BC60-856E7187D092}"/>
    <cellStyle name="40% - Accent2 11" xfId="542" xr:uid="{942FBBDA-2EF6-4070-B251-6B80A8963D44}"/>
    <cellStyle name="40% - Accent2 2" xfId="56" xr:uid="{C0044AEA-6E6C-4234-A654-E88C5F560D56}"/>
    <cellStyle name="40% - Accent2 3" xfId="130" xr:uid="{DE0260CB-A1C9-4B30-BF02-3369CA516166}"/>
    <cellStyle name="40% - Accent2 3 2" xfId="294" xr:uid="{C0500D6B-E418-4C27-87E6-ED82A8030AA5}"/>
    <cellStyle name="40% - Accent2 3 2 2" xfId="471" xr:uid="{7E4BCBC9-8ED8-4D6D-89B4-17EF64771C50}"/>
    <cellStyle name="40% - Accent2 3 2 2 2" xfId="928" xr:uid="{BB985E91-C650-439A-B5C2-923AD482CE55}"/>
    <cellStyle name="40% - Accent2 3 2 3" xfId="751" xr:uid="{2B49474D-9563-4C91-A30C-D9A5130993B3}"/>
    <cellStyle name="40% - Accent2 3 3" xfId="365" xr:uid="{A83B98C7-A28C-4B86-A40D-8EDFD249A25A}"/>
    <cellStyle name="40% - Accent2 3 3 2" xfId="822" xr:uid="{1103E6CE-4AF9-4182-8C3C-B63F04696BE5}"/>
    <cellStyle name="40% - Accent2 3 4" xfId="438" xr:uid="{A2765929-B18D-4C70-B5C9-ECB5FD96B5B1}"/>
    <cellStyle name="40% - Accent2 3 4 2" xfId="895" xr:uid="{76BCC9BB-16C5-4729-B4F4-3A052E71BABB}"/>
    <cellStyle name="40% - Accent2 3 5" xfId="222" xr:uid="{2C7FFABD-05B0-4448-A537-45B4AAEE6039}"/>
    <cellStyle name="40% - Accent2 3 5 2" xfId="679" xr:uid="{DCDB7A00-0BF6-4619-A4A5-FFA6FA692FAE}"/>
    <cellStyle name="40% - Accent2 3 6" xfId="594" xr:uid="{78476766-73D7-40B5-A7F4-56A95FA136F0}"/>
    <cellStyle name="40% - Accent2 4" xfId="131" xr:uid="{D95879A6-437C-427D-B592-05E41B46E64C}"/>
    <cellStyle name="40% - Accent2 4 2" xfId="308" xr:uid="{697E1337-15C5-4C81-AE9F-5E55F8616A8A}"/>
    <cellStyle name="40% - Accent2 4 2 2" xfId="765" xr:uid="{6E6FB25D-10A0-40E8-9AD8-80217776DF71}"/>
    <cellStyle name="40% - Accent2 4 3" xfId="379" xr:uid="{7CDDE7D7-B250-40D0-A847-FCE46F981BA7}"/>
    <cellStyle name="40% - Accent2 4 3 2" xfId="836" xr:uid="{FF09BA69-B05C-4A2C-8488-CF188EB86BB2}"/>
    <cellStyle name="40% - Accent2 4 4" xfId="485" xr:uid="{17D4A6D3-8168-47D9-BD1A-2B06E63C08E5}"/>
    <cellStyle name="40% - Accent2 4 4 2" xfId="942" xr:uid="{4CBB06DE-CAE3-4548-A357-E78B5F4E0F1C}"/>
    <cellStyle name="40% - Accent2 4 5" xfId="236" xr:uid="{3FB2D4CE-BFEF-42BB-9DB1-31EDB1FA6F32}"/>
    <cellStyle name="40% - Accent2 4 5 2" xfId="693" xr:uid="{A6E1124C-D1D5-4C80-9FE0-0859C8245474}"/>
    <cellStyle name="40% - Accent2 4 6" xfId="595" xr:uid="{AA0AA7AE-0A75-4C22-A8D1-B5139295633C}"/>
    <cellStyle name="40% - Accent2 5" xfId="132" xr:uid="{C4A3C8E7-3C00-4B18-8F37-248F9A5C17B7}"/>
    <cellStyle name="40% - Accent2 5 2" xfId="330" xr:uid="{F604D803-4A5E-4B96-8B67-7EE254480B3A}"/>
    <cellStyle name="40% - Accent2 5 2 2" xfId="787" xr:uid="{FC31F551-8AFC-47D0-8E0F-24B690B98098}"/>
    <cellStyle name="40% - Accent2 5 3" xfId="401" xr:uid="{82D8B490-FAD2-4A8A-8051-AD6D5DFA4111}"/>
    <cellStyle name="40% - Accent2 5 3 2" xfId="858" xr:uid="{D136149A-B23B-4B12-B6B2-8BCEDFE9BF53}"/>
    <cellStyle name="40% - Accent2 5 4" xfId="507" xr:uid="{858D1FE8-20AB-4E00-9E8D-41C8AD2EFA10}"/>
    <cellStyle name="40% - Accent2 5 4 2" xfId="964" xr:uid="{E3046FE2-75FB-4CDB-B0E9-A4F638A3B4A7}"/>
    <cellStyle name="40% - Accent2 5 5" xfId="258" xr:uid="{86EF6868-9CE8-4E4C-AD7E-5BAD73C8BB64}"/>
    <cellStyle name="40% - Accent2 5 5 2" xfId="715" xr:uid="{77718C3A-0997-4465-8464-1F2D18EFE642}"/>
    <cellStyle name="40% - Accent2 5 6" xfId="596" xr:uid="{4158E05C-D1FA-4D44-BEED-177BD142C3EE}"/>
    <cellStyle name="40% - Accent2 6" xfId="274" xr:uid="{C072F3F0-52E3-45D9-8142-4D6DCAF5F9B3}"/>
    <cellStyle name="40% - Accent2 6 2" xfId="451" xr:uid="{7F4ABC1F-5A03-43B3-BA8C-93F1AB21F30D}"/>
    <cellStyle name="40% - Accent2 6 2 2" xfId="908" xr:uid="{5D56C6B2-27F1-4538-AA05-ACC9A213C26B}"/>
    <cellStyle name="40% - Accent2 6 3" xfId="731" xr:uid="{CDBFA528-672A-4311-9911-A795D9651FF3}"/>
    <cellStyle name="40% - Accent2 7" xfId="346" xr:uid="{6CAE80F0-8DB1-4CAA-82B1-F79FEDC53D03}"/>
    <cellStyle name="40% - Accent2 7 2" xfId="803" xr:uid="{17932680-F3F7-44AB-AF56-9D6FD676FBB1}"/>
    <cellStyle name="40% - Accent2 8" xfId="419" xr:uid="{84EDEB8F-13C4-45D4-98E8-8B1DD7D1A08D}"/>
    <cellStyle name="40% - Accent2 8 2" xfId="876" xr:uid="{D35BFEB3-1A6B-4A72-B6D8-843B7D2B6CC2}"/>
    <cellStyle name="40% - Accent2 9" xfId="524" xr:uid="{0230DA61-FFFF-4564-977E-73006E868910}"/>
    <cellStyle name="40% - Accent2 9 2" xfId="981" xr:uid="{11C7627E-0CDA-4C1D-A617-FD4E8C60B379}"/>
    <cellStyle name="40% - Accent3" xfId="25" builtinId="39" customBuiltin="1"/>
    <cellStyle name="40% - Accent3 10" xfId="204" xr:uid="{132065A3-E455-4FBD-97BE-9643F678EF55}"/>
    <cellStyle name="40% - Accent3 10 2" xfId="661" xr:uid="{81377F65-DABB-407C-8EA1-2FEEC4558B44}"/>
    <cellStyle name="40% - Accent3 11" xfId="544" xr:uid="{2DB2F33B-944F-4C7B-973F-E0DDD1FD2252}"/>
    <cellStyle name="40% - Accent3 2" xfId="57" xr:uid="{6FA226C5-FD82-4C3C-8C2F-20665D14B691}"/>
    <cellStyle name="40% - Accent3 3" xfId="134" xr:uid="{C6124C33-E442-48BE-847F-D10B27B4235C}"/>
    <cellStyle name="40% - Accent3 3 2" xfId="296" xr:uid="{361AE564-34D8-44DE-A9DB-C8D3E8376369}"/>
    <cellStyle name="40% - Accent3 3 2 2" xfId="473" xr:uid="{77780888-D98B-4E70-A1E4-D27690E1707D}"/>
    <cellStyle name="40% - Accent3 3 2 2 2" xfId="930" xr:uid="{1BFBFCE1-FDFF-41B1-9000-68DEAF2FD4D6}"/>
    <cellStyle name="40% - Accent3 3 2 3" xfId="753" xr:uid="{B1C19A72-67AB-44F4-97FC-66443AA07FCD}"/>
    <cellStyle name="40% - Accent3 3 3" xfId="367" xr:uid="{C7455B18-4A22-4239-BE39-DFC6986CE5DB}"/>
    <cellStyle name="40% - Accent3 3 3 2" xfId="824" xr:uid="{F9539722-72C9-4AEB-A3DB-2B0E89959AF3}"/>
    <cellStyle name="40% - Accent3 3 4" xfId="440" xr:uid="{F2282B75-9BED-4BF3-845F-E7D0A981E766}"/>
    <cellStyle name="40% - Accent3 3 4 2" xfId="897" xr:uid="{02B3D478-BB25-40EF-B92D-B4874C95C2AD}"/>
    <cellStyle name="40% - Accent3 3 5" xfId="224" xr:uid="{06935420-E6A4-42DC-BA33-0CBE2DDCD105}"/>
    <cellStyle name="40% - Accent3 3 5 2" xfId="681" xr:uid="{876A6117-18D3-4D9F-90B8-D82DD1FC0482}"/>
    <cellStyle name="40% - Accent3 3 6" xfId="598" xr:uid="{2416F296-71C2-47A2-A299-16E20089735E}"/>
    <cellStyle name="40% - Accent3 4" xfId="135" xr:uid="{BED7608A-92DD-4FA1-8DC9-B76C1DD79C80}"/>
    <cellStyle name="40% - Accent3 4 2" xfId="310" xr:uid="{A80AD3AC-6A9B-45B9-A492-BAD76D70D4F5}"/>
    <cellStyle name="40% - Accent3 4 2 2" xfId="767" xr:uid="{350A9BA9-27E8-4AFA-9B92-6A80967154FE}"/>
    <cellStyle name="40% - Accent3 4 3" xfId="381" xr:uid="{B2321DE6-D2D9-402F-BFFF-8F979CAE4491}"/>
    <cellStyle name="40% - Accent3 4 3 2" xfId="838" xr:uid="{B716A454-DE75-42DF-BE14-5B950D392F0E}"/>
    <cellStyle name="40% - Accent3 4 4" xfId="487" xr:uid="{8C8813D1-4F16-4C9B-B5EF-DCAB6888E55A}"/>
    <cellStyle name="40% - Accent3 4 4 2" xfId="944" xr:uid="{B517F68D-5E01-4C43-943B-1DFCEE23D687}"/>
    <cellStyle name="40% - Accent3 4 5" xfId="238" xr:uid="{36D20D84-3D35-483A-B2CA-FF3F11F112BD}"/>
    <cellStyle name="40% - Accent3 4 5 2" xfId="695" xr:uid="{4DB9B88F-CAC8-45B9-AA12-0F7BA5B86503}"/>
    <cellStyle name="40% - Accent3 4 6" xfId="599" xr:uid="{9092C4B7-0789-4C53-BA24-03D168676B83}"/>
    <cellStyle name="40% - Accent3 5" xfId="136" xr:uid="{5E37024C-CC84-4BB0-8939-E17A63436FCF}"/>
    <cellStyle name="40% - Accent3 5 2" xfId="332" xr:uid="{B2818BD3-7CBE-4222-B7FD-7BBF128493E5}"/>
    <cellStyle name="40% - Accent3 5 2 2" xfId="789" xr:uid="{7655D856-0F9E-4CCC-BA58-02EE9C3D2D08}"/>
    <cellStyle name="40% - Accent3 5 3" xfId="403" xr:uid="{39F30421-E578-40FB-9AE5-3D2B82E76934}"/>
    <cellStyle name="40% - Accent3 5 3 2" xfId="860" xr:uid="{724E4A11-9AC9-4A64-9EB8-03C8C55D66F9}"/>
    <cellStyle name="40% - Accent3 5 4" xfId="509" xr:uid="{08796EE9-D2E7-4088-AC0F-C3FA4075A45F}"/>
    <cellStyle name="40% - Accent3 5 4 2" xfId="966" xr:uid="{A1479133-D99E-4837-A661-2E8B088A111E}"/>
    <cellStyle name="40% - Accent3 5 5" xfId="260" xr:uid="{978B7201-01B2-41AB-A1AB-53915F786146}"/>
    <cellStyle name="40% - Accent3 5 5 2" xfId="717" xr:uid="{B95F22F8-E16B-44E7-A97E-1EA8AEEDD824}"/>
    <cellStyle name="40% - Accent3 5 6" xfId="600" xr:uid="{AA902FEC-314C-4938-A29B-FBDC0E0CDBBA}"/>
    <cellStyle name="40% - Accent3 6" xfId="137" xr:uid="{CD4BD6D7-BB61-4357-8A7D-10B6292A2114}"/>
    <cellStyle name="40% - Accent3 6 2" xfId="453" xr:uid="{A03A5769-5788-4F8F-93A7-F8336A0B8333}"/>
    <cellStyle name="40% - Accent3 6 2 2" xfId="910" xr:uid="{D529D33F-96BD-40C6-AB1B-1034FEC4CC83}"/>
    <cellStyle name="40% - Accent3 6 3" xfId="276" xr:uid="{385A207E-03E7-4A23-8D4F-91FBD0EF32E4}"/>
    <cellStyle name="40% - Accent3 6 3 2" xfId="733" xr:uid="{4AE3F634-D0B3-4EE5-8E8A-720B5865ED8B}"/>
    <cellStyle name="40% - Accent3 6 4" xfId="601" xr:uid="{FEB9F95E-C235-45A8-B846-47EDDADA0A02}"/>
    <cellStyle name="40% - Accent3 7" xfId="348" xr:uid="{2A5DEDA4-968F-419A-9B6A-C63AE904F45A}"/>
    <cellStyle name="40% - Accent3 7 2" xfId="805" xr:uid="{F7AA53E4-92A3-4E01-80BB-9CDBBEA144A2}"/>
    <cellStyle name="40% - Accent3 8" xfId="421" xr:uid="{620B5F36-94D3-416D-AB19-88D341AAD33E}"/>
    <cellStyle name="40% - Accent3 8 2" xfId="878" xr:uid="{2360522D-5877-43DE-A891-0AEDB4695154}"/>
    <cellStyle name="40% - Accent3 9" xfId="526" xr:uid="{EA6F6993-80E4-4F69-8AD7-377CAD262315}"/>
    <cellStyle name="40% - Accent3 9 2" xfId="983" xr:uid="{80D31459-02C0-4514-95E9-8AFC1E36DE59}"/>
    <cellStyle name="40% - Accent4" xfId="28" builtinId="43" customBuiltin="1"/>
    <cellStyle name="40% - Accent4 10" xfId="206" xr:uid="{0A114BA9-0E09-4900-B250-5536C951FEA4}"/>
    <cellStyle name="40% - Accent4 10 2" xfId="663" xr:uid="{209633AB-6C8D-414E-A682-A64FCD991D46}"/>
    <cellStyle name="40% - Accent4 11" xfId="546" xr:uid="{47477A13-2B7C-40E6-AF14-D6B3EF1F6531}"/>
    <cellStyle name="40% - Accent4 2" xfId="58" xr:uid="{273CD3CB-1FBD-4AAE-939E-D28738193C57}"/>
    <cellStyle name="40% - Accent4 3" xfId="138" xr:uid="{5C7F272C-A73B-4281-9713-A0DEFB0A4B6B}"/>
    <cellStyle name="40% - Accent4 3 2" xfId="298" xr:uid="{BA3FC0A1-D201-47C0-AF92-25DAE9C06EA7}"/>
    <cellStyle name="40% - Accent4 3 2 2" xfId="475" xr:uid="{22974776-D892-4167-A723-D7E6571B879D}"/>
    <cellStyle name="40% - Accent4 3 2 2 2" xfId="932" xr:uid="{59A8B143-A826-4D45-914C-E5DF1F22AD48}"/>
    <cellStyle name="40% - Accent4 3 2 3" xfId="755" xr:uid="{DE2D4E0E-3862-46FA-B864-78EAD20876A4}"/>
    <cellStyle name="40% - Accent4 3 3" xfId="369" xr:uid="{DAA1F284-E9C4-4FD0-B1AB-7732746FF0D4}"/>
    <cellStyle name="40% - Accent4 3 3 2" xfId="826" xr:uid="{C0E0FC00-1963-440D-B353-0B7D9AE56C9A}"/>
    <cellStyle name="40% - Accent4 3 4" xfId="442" xr:uid="{538AA856-EABF-48CD-B599-189598A482A4}"/>
    <cellStyle name="40% - Accent4 3 4 2" xfId="899" xr:uid="{CA0BFC59-894F-4978-899F-7A77A2828CF9}"/>
    <cellStyle name="40% - Accent4 3 5" xfId="226" xr:uid="{B2CADF1A-5756-468F-9E60-FC7F4F63ECEE}"/>
    <cellStyle name="40% - Accent4 3 5 2" xfId="683" xr:uid="{C286B78C-ACEA-4A86-AEB0-AC408A779E0A}"/>
    <cellStyle name="40% - Accent4 3 6" xfId="602" xr:uid="{377FADE1-0741-4885-AA4D-7DBE0B30F045}"/>
    <cellStyle name="40% - Accent4 4" xfId="139" xr:uid="{9FBF4389-3CBE-4439-85F0-B13D37375D95}"/>
    <cellStyle name="40% - Accent4 4 2" xfId="312" xr:uid="{F151A024-6420-4F76-BE2B-B9F35A9C6786}"/>
    <cellStyle name="40% - Accent4 4 2 2" xfId="769" xr:uid="{57C3A2D2-FBAC-4527-8094-ADA463A3F24C}"/>
    <cellStyle name="40% - Accent4 4 3" xfId="383" xr:uid="{711DA881-A028-416D-B401-E699E2A45F47}"/>
    <cellStyle name="40% - Accent4 4 3 2" xfId="840" xr:uid="{1FDDE279-8CAB-404E-ADFB-222AEEA6F91D}"/>
    <cellStyle name="40% - Accent4 4 4" xfId="489" xr:uid="{FFF2A14A-616A-4F6B-8705-5FD1C65AB2B9}"/>
    <cellStyle name="40% - Accent4 4 4 2" xfId="946" xr:uid="{35F0656C-4E3D-4B08-9196-9301BDE11870}"/>
    <cellStyle name="40% - Accent4 4 5" xfId="240" xr:uid="{A57B2497-B4DF-4C28-A184-2B9BFCF62850}"/>
    <cellStyle name="40% - Accent4 4 5 2" xfId="697" xr:uid="{82C1A123-2750-422B-B934-2480EE0E131B}"/>
    <cellStyle name="40% - Accent4 4 6" xfId="603" xr:uid="{6F21BCE6-EA03-45CC-9AAE-6C12808425A5}"/>
    <cellStyle name="40% - Accent4 5" xfId="140" xr:uid="{C593C2F7-4DD3-42BA-9D95-27409C7B093B}"/>
    <cellStyle name="40% - Accent4 5 2" xfId="334" xr:uid="{A35EE838-3C3F-4F9E-9CAF-BB6080D032BC}"/>
    <cellStyle name="40% - Accent4 5 2 2" xfId="791" xr:uid="{6F4EBE62-BDCB-4C78-9067-CCADC951F38E}"/>
    <cellStyle name="40% - Accent4 5 3" xfId="405" xr:uid="{B3E5D6DF-219A-4BE8-973C-E58425469528}"/>
    <cellStyle name="40% - Accent4 5 3 2" xfId="862" xr:uid="{765D0447-CCF4-4920-986E-A81DCB6C9656}"/>
    <cellStyle name="40% - Accent4 5 4" xfId="511" xr:uid="{8C047490-9B1E-4761-9FAA-1280F82C01DE}"/>
    <cellStyle name="40% - Accent4 5 4 2" xfId="968" xr:uid="{2A2BBBD9-4989-4D31-94D0-500C5695CD11}"/>
    <cellStyle name="40% - Accent4 5 5" xfId="262" xr:uid="{4C0154A4-FA98-4504-9210-FA9717C692B1}"/>
    <cellStyle name="40% - Accent4 5 5 2" xfId="719" xr:uid="{7A611D21-FACB-46CC-83FD-FD40A5DE5A93}"/>
    <cellStyle name="40% - Accent4 5 6" xfId="604" xr:uid="{456A2FE8-7B16-4521-863A-5751BD2B817C}"/>
    <cellStyle name="40% - Accent4 6" xfId="278" xr:uid="{802B6AD8-0BC6-453F-90AD-41AB966A3BFE}"/>
    <cellStyle name="40% - Accent4 6 2" xfId="455" xr:uid="{FAA8FE2B-453A-451F-AE44-BAA99DFC8F12}"/>
    <cellStyle name="40% - Accent4 6 2 2" xfId="912" xr:uid="{D0939A6E-FF53-4150-9644-9E9B6A25FD55}"/>
    <cellStyle name="40% - Accent4 6 3" xfId="735" xr:uid="{E1AA673B-DC90-40F3-89D4-25DF4AE5FC88}"/>
    <cellStyle name="40% - Accent4 7" xfId="350" xr:uid="{A9EB0E03-C745-4677-BFC4-0E39E9600193}"/>
    <cellStyle name="40% - Accent4 7 2" xfId="807" xr:uid="{9B01F385-40AF-44C3-8B38-9F8246B02D11}"/>
    <cellStyle name="40% - Accent4 8" xfId="423" xr:uid="{F983E6FB-BC09-49AE-978D-8EE11D7FE5FA}"/>
    <cellStyle name="40% - Accent4 8 2" xfId="880" xr:uid="{830A67BF-966C-45F7-9A69-45820E1D48E2}"/>
    <cellStyle name="40% - Accent4 9" xfId="528" xr:uid="{DF01BF67-3A4B-4609-9394-1458EC5B9B1E}"/>
    <cellStyle name="40% - Accent4 9 2" xfId="985" xr:uid="{7D726666-853B-4D2C-9329-12BA36200001}"/>
    <cellStyle name="40% - Accent5" xfId="31" builtinId="47" customBuiltin="1"/>
    <cellStyle name="40% - Accent5 10" xfId="208" xr:uid="{DAD278AA-48E6-4DCA-A794-A6F2A02CC26F}"/>
    <cellStyle name="40% - Accent5 10 2" xfId="665" xr:uid="{24ACBB78-4B81-4BCB-8D0D-7A186475363D}"/>
    <cellStyle name="40% - Accent5 11" xfId="548" xr:uid="{98B3DE58-3C9B-40BB-87BA-41E842F9C206}"/>
    <cellStyle name="40% - Accent5 2" xfId="59" xr:uid="{5F5BB818-ED24-4B77-9AEB-769CF68A0F41}"/>
    <cellStyle name="40% - Accent5 3" xfId="141" xr:uid="{A1F9C20F-D326-46DA-B0C6-8CB62CEF9105}"/>
    <cellStyle name="40% - Accent5 3 2" xfId="300" xr:uid="{A4AC0AEA-D7DB-4F57-AD61-FE3AAE6A3F4B}"/>
    <cellStyle name="40% - Accent5 3 2 2" xfId="477" xr:uid="{EF0DC513-84A2-4B24-8804-1FCA7B6C69B1}"/>
    <cellStyle name="40% - Accent5 3 2 2 2" xfId="934" xr:uid="{C597409B-74C1-4C8A-9E52-60EF46A37D5A}"/>
    <cellStyle name="40% - Accent5 3 2 3" xfId="757" xr:uid="{1E56DA8B-BFE7-4C7E-8C74-DC8A4D5A02BE}"/>
    <cellStyle name="40% - Accent5 3 3" xfId="371" xr:uid="{64824DF6-1647-44B5-9F90-FB3B2E9345BD}"/>
    <cellStyle name="40% - Accent5 3 3 2" xfId="828" xr:uid="{D39D26AA-A72B-4B0E-8ED4-1AB7F0DD36A0}"/>
    <cellStyle name="40% - Accent5 3 4" xfId="444" xr:uid="{90B634EF-1F90-4B2E-B713-D99E6AEA3FD9}"/>
    <cellStyle name="40% - Accent5 3 4 2" xfId="901" xr:uid="{379D90CE-8D39-4069-A752-A8F648065121}"/>
    <cellStyle name="40% - Accent5 3 5" xfId="228" xr:uid="{0F062CD1-F521-4E1C-B9A4-7EFD1D955D32}"/>
    <cellStyle name="40% - Accent5 3 5 2" xfId="685" xr:uid="{590AB489-A3AC-42F3-A175-48F7C8C356CA}"/>
    <cellStyle name="40% - Accent5 3 6" xfId="605" xr:uid="{A6B98393-55AB-4193-A848-1BA042F84DB6}"/>
    <cellStyle name="40% - Accent5 4" xfId="142" xr:uid="{F5C71EE7-E822-4FD1-8D97-9416EC52ABA9}"/>
    <cellStyle name="40% - Accent5 4 2" xfId="314" xr:uid="{459CBDD3-0335-4F7A-A2C6-A4121FC40E6A}"/>
    <cellStyle name="40% - Accent5 4 2 2" xfId="771" xr:uid="{F3861052-8BA1-43C2-AEEE-99A94E9E63A9}"/>
    <cellStyle name="40% - Accent5 4 3" xfId="385" xr:uid="{9767F82F-2B66-4CCE-A612-3535BDCD867E}"/>
    <cellStyle name="40% - Accent5 4 3 2" xfId="842" xr:uid="{D2D68FA1-7230-4C4D-BF22-8BDCBDE22F2C}"/>
    <cellStyle name="40% - Accent5 4 4" xfId="491" xr:uid="{9390566A-A107-4297-AF73-070983258F48}"/>
    <cellStyle name="40% - Accent5 4 4 2" xfId="948" xr:uid="{C5EFB5D4-6F5D-404D-BA25-6EBE120928D8}"/>
    <cellStyle name="40% - Accent5 4 5" xfId="242" xr:uid="{7F117E6A-FBF7-41E8-BBEA-B03C4075BCAA}"/>
    <cellStyle name="40% - Accent5 4 5 2" xfId="699" xr:uid="{B6C7905A-DBAD-4F86-9236-A47BEB0EA63D}"/>
    <cellStyle name="40% - Accent5 4 6" xfId="606" xr:uid="{13F94E7A-F33C-481B-8321-25C089D99F31}"/>
    <cellStyle name="40% - Accent5 5" xfId="143" xr:uid="{123B252C-7034-47CD-ADA3-07F1ED8F2662}"/>
    <cellStyle name="40% - Accent5 5 2" xfId="336" xr:uid="{F7658054-915D-455D-8BE3-FF687D6F35EC}"/>
    <cellStyle name="40% - Accent5 5 2 2" xfId="793" xr:uid="{A4AA0EA0-0D54-41E3-91FB-2D2C10066176}"/>
    <cellStyle name="40% - Accent5 5 3" xfId="407" xr:uid="{3AF6FFCA-88D7-4D26-8FB1-1874433CB239}"/>
    <cellStyle name="40% - Accent5 5 3 2" xfId="864" xr:uid="{144A5270-EB65-4156-8B67-F648475DB92B}"/>
    <cellStyle name="40% - Accent5 5 4" xfId="513" xr:uid="{FDE18A8D-C2D9-443E-BA1E-48180218E5B4}"/>
    <cellStyle name="40% - Accent5 5 4 2" xfId="970" xr:uid="{ABBEE248-BD9D-4C67-B2C3-885979781B6E}"/>
    <cellStyle name="40% - Accent5 5 5" xfId="264" xr:uid="{A2F77F2A-13D0-4D29-BE83-D20162558A49}"/>
    <cellStyle name="40% - Accent5 5 5 2" xfId="721" xr:uid="{63FFF1D4-7564-4046-8380-4CB0CB22FBD6}"/>
    <cellStyle name="40% - Accent5 5 6" xfId="607" xr:uid="{DEBC5E34-F728-4BC1-B313-7621D8620026}"/>
    <cellStyle name="40% - Accent5 6" xfId="280" xr:uid="{B8AC616A-D520-4B7C-AA07-D220F4AFD1C6}"/>
    <cellStyle name="40% - Accent5 6 2" xfId="457" xr:uid="{03B19F69-C323-4DCC-BD65-AA4F2B009275}"/>
    <cellStyle name="40% - Accent5 6 2 2" xfId="914" xr:uid="{16CF642F-10F5-4E2E-8119-8853F034589F}"/>
    <cellStyle name="40% - Accent5 6 3" xfId="737" xr:uid="{33F28257-A9D4-458F-8C37-14472C925C74}"/>
    <cellStyle name="40% - Accent5 7" xfId="352" xr:uid="{62F9543E-2AB9-4DDA-AC49-C199082C501D}"/>
    <cellStyle name="40% - Accent5 7 2" xfId="809" xr:uid="{591A9051-2DBE-4978-AC66-FA3D8B2F8076}"/>
    <cellStyle name="40% - Accent5 8" xfId="425" xr:uid="{302D1DE4-3C62-4B98-8D1C-AE23A0E11ABF}"/>
    <cellStyle name="40% - Accent5 8 2" xfId="882" xr:uid="{5E1A45C2-E7CC-4036-BDC3-ED7785A8EF42}"/>
    <cellStyle name="40% - Accent5 9" xfId="530" xr:uid="{1CF6104E-FDD5-47C7-9FF3-4E7D6AAD37F6}"/>
    <cellStyle name="40% - Accent5 9 2" xfId="987" xr:uid="{6D819809-BBB9-43EC-98C7-7B14AD473E49}"/>
    <cellStyle name="40% - Accent6" xfId="34" builtinId="51" customBuiltin="1"/>
    <cellStyle name="40% - Accent6 10" xfId="210" xr:uid="{A6987229-1875-49C4-92C2-D43F9DBA9641}"/>
    <cellStyle name="40% - Accent6 10 2" xfId="667" xr:uid="{AA20E692-2C50-46C0-B8D0-54C0DC8C609D}"/>
    <cellStyle name="40% - Accent6 11" xfId="550" xr:uid="{9BB7BC3E-56F3-4362-B3B8-83A3F9EEB386}"/>
    <cellStyle name="40% - Accent6 2" xfId="60" xr:uid="{2E9C9CB8-D4FC-432D-A808-C019D3EA45CF}"/>
    <cellStyle name="40% - Accent6 3" xfId="144" xr:uid="{6F156DBB-ABB9-432B-814A-D41948986254}"/>
    <cellStyle name="40% - Accent6 3 2" xfId="302" xr:uid="{42E46CFC-55D5-42F2-8034-2E8EA66D0DD8}"/>
    <cellStyle name="40% - Accent6 3 2 2" xfId="479" xr:uid="{AF661CD6-C5E3-4DAF-A4AD-15726AC82CDA}"/>
    <cellStyle name="40% - Accent6 3 2 2 2" xfId="936" xr:uid="{CDB59659-635A-437B-86EB-46050A0D3270}"/>
    <cellStyle name="40% - Accent6 3 2 3" xfId="759" xr:uid="{6B72DC02-0D96-4BB1-BEB8-DC19B5C615D2}"/>
    <cellStyle name="40% - Accent6 3 3" xfId="373" xr:uid="{B540C444-1DA0-4D79-980E-7C871CA8DB9B}"/>
    <cellStyle name="40% - Accent6 3 3 2" xfId="830" xr:uid="{8413B329-8063-46DC-80FC-C06705410D0B}"/>
    <cellStyle name="40% - Accent6 3 4" xfId="446" xr:uid="{4E644868-8D6D-4478-9F5A-63CE052E1B68}"/>
    <cellStyle name="40% - Accent6 3 4 2" xfId="903" xr:uid="{C13FA184-C107-4FF1-9AD1-483AC2BF27BF}"/>
    <cellStyle name="40% - Accent6 3 5" xfId="230" xr:uid="{96DB0B29-1E57-4760-9416-3BF2ED040A87}"/>
    <cellStyle name="40% - Accent6 3 5 2" xfId="687" xr:uid="{BC3CDC03-9043-43A3-BB8D-F8E343014645}"/>
    <cellStyle name="40% - Accent6 3 6" xfId="608" xr:uid="{6509AC98-A8E6-408F-A3BF-97DB3AB516BC}"/>
    <cellStyle name="40% - Accent6 4" xfId="145" xr:uid="{F6890B37-E364-4F6D-A709-7993A074892C}"/>
    <cellStyle name="40% - Accent6 4 2" xfId="316" xr:uid="{FE6F8F18-3E4F-4FBC-8914-FE44B7E89CA8}"/>
    <cellStyle name="40% - Accent6 4 2 2" xfId="773" xr:uid="{958302D1-C18C-4BB4-B026-05642581F617}"/>
    <cellStyle name="40% - Accent6 4 3" xfId="387" xr:uid="{D5D57EDC-1EC3-43D0-B6F7-ADE4E193F6BD}"/>
    <cellStyle name="40% - Accent6 4 3 2" xfId="844" xr:uid="{AE00EA18-743E-4A65-B934-4D06272BB237}"/>
    <cellStyle name="40% - Accent6 4 4" xfId="493" xr:uid="{7585D317-A134-47CA-BBBE-FC2058FE1AA6}"/>
    <cellStyle name="40% - Accent6 4 4 2" xfId="950" xr:uid="{73E5EB39-520E-4857-9C9C-610E76205054}"/>
    <cellStyle name="40% - Accent6 4 5" xfId="244" xr:uid="{827F023F-D0A3-4D4C-A485-4E0A3458E215}"/>
    <cellStyle name="40% - Accent6 4 5 2" xfId="701" xr:uid="{6C16F682-DF4C-4920-B7C3-024AE5EE94EE}"/>
    <cellStyle name="40% - Accent6 4 6" xfId="609" xr:uid="{CD28DB41-E880-41AA-9AA6-693A9FAA9426}"/>
    <cellStyle name="40% - Accent6 5" xfId="146" xr:uid="{23C3434F-A48A-4827-9BE4-85C3592CF763}"/>
    <cellStyle name="40% - Accent6 5 2" xfId="338" xr:uid="{37577851-0494-4087-B8E4-315B22E961BC}"/>
    <cellStyle name="40% - Accent6 5 2 2" xfId="795" xr:uid="{5F80A784-960D-4AB4-A165-52DBE81DF9AD}"/>
    <cellStyle name="40% - Accent6 5 3" xfId="409" xr:uid="{92E8BB9C-71CE-4DB4-89AA-6037FC77700F}"/>
    <cellStyle name="40% - Accent6 5 3 2" xfId="866" xr:uid="{9A49515B-54A2-4476-AFC2-01E6E4E5C564}"/>
    <cellStyle name="40% - Accent6 5 4" xfId="515" xr:uid="{F0070338-F302-4AD0-9FDC-6AB05A2CBCFB}"/>
    <cellStyle name="40% - Accent6 5 4 2" xfId="972" xr:uid="{4E42BFA9-4971-43B9-9DED-0004042CAC64}"/>
    <cellStyle name="40% - Accent6 5 5" xfId="266" xr:uid="{C4FC0CF3-4963-412C-B7CD-06DD81BFB46A}"/>
    <cellStyle name="40% - Accent6 5 5 2" xfId="723" xr:uid="{F5CD0C66-A363-4294-8DA9-822727FD5337}"/>
    <cellStyle name="40% - Accent6 5 6" xfId="610" xr:uid="{C4988700-81FA-45E3-9163-AF204246A777}"/>
    <cellStyle name="40% - Accent6 6" xfId="282" xr:uid="{DAC6AC61-ACB7-4ABE-8AB8-07D8E81A1C96}"/>
    <cellStyle name="40% - Accent6 6 2" xfId="459" xr:uid="{BB237182-6730-4B06-841F-C03B8283F82C}"/>
    <cellStyle name="40% - Accent6 6 2 2" xfId="916" xr:uid="{019A9687-79EC-4CCC-98BB-DDAFF9EF1B8E}"/>
    <cellStyle name="40% - Accent6 6 3" xfId="739" xr:uid="{B5A2ADF5-10E3-4E53-8EBE-83E31C60E69F}"/>
    <cellStyle name="40% - Accent6 7" xfId="354" xr:uid="{C6ABDDB1-08A2-4276-8CBD-17CC3902D01E}"/>
    <cellStyle name="40% - Accent6 7 2" xfId="811" xr:uid="{4AA5A936-5FE8-4BC7-B19A-475122FDBCC1}"/>
    <cellStyle name="40% - Accent6 8" xfId="427" xr:uid="{7666C9BC-0CEE-41A2-8962-5E1A4F2A42C3}"/>
    <cellStyle name="40% - Accent6 8 2" xfId="884" xr:uid="{6F4E021E-0914-40BD-9920-32733196F470}"/>
    <cellStyle name="40% - Accent6 9" xfId="532" xr:uid="{4ADAD586-77B8-4827-9D41-6D6EE9733611}"/>
    <cellStyle name="40% - Accent6 9 2" xfId="989" xr:uid="{821F6918-727B-4BF0-A01C-D2164F08D1DB}"/>
    <cellStyle name="60% - Accent1 2" xfId="61" xr:uid="{4BDD74E4-F58C-48A5-A8AA-E80ECD79000D}"/>
    <cellStyle name="60% - Accent1 3" xfId="39" xr:uid="{D6D01891-7A73-45DD-9EEB-A5FBB0EFD1A7}"/>
    <cellStyle name="60% - Accent2 2" xfId="62" xr:uid="{0E1A8D5A-F309-4768-8A18-679759A91D9B}"/>
    <cellStyle name="60% - Accent2 3" xfId="40" xr:uid="{0283AB83-2531-4F8E-93DD-10116BB8E92A}"/>
    <cellStyle name="60% - Accent3 2" xfId="63" xr:uid="{44E3993A-CFE2-4931-9261-2740D8A16C5D}"/>
    <cellStyle name="60% - Accent3 3" xfId="147" xr:uid="{D24165AF-2D24-48BC-AF86-4E7EE9A90E4A}"/>
    <cellStyle name="60% - Accent3 4" xfId="41" xr:uid="{B3BCB572-9B11-4EC3-8701-365D40F8B208}"/>
    <cellStyle name="60% - Accent4 2" xfId="64" xr:uid="{DA14ED31-82B2-4420-9663-3A6CF96EFA57}"/>
    <cellStyle name="60% - Accent4 3" xfId="148" xr:uid="{393B10E8-5F50-4118-A1BC-D8FC39345B3C}"/>
    <cellStyle name="60% - Accent4 4" xfId="42" xr:uid="{DAC544E7-EAE2-43F7-B3F0-7C2496142849}"/>
    <cellStyle name="60% - Accent5 2" xfId="65" xr:uid="{E5D4AEE0-9405-463C-8604-0BD83394AA4B}"/>
    <cellStyle name="60% - Accent5 3" xfId="43" xr:uid="{B51D2213-B41F-4265-861B-587786452357}"/>
    <cellStyle name="60% - Accent6 2" xfId="66" xr:uid="{64EC23B4-75AF-4AF9-80F8-2267D85BFCB4}"/>
    <cellStyle name="60% - Accent6 3" xfId="149" xr:uid="{824D965B-EF21-47EE-A0CB-E942011EECF4}"/>
    <cellStyle name="60% - Accent6 4" xfId="44" xr:uid="{92EF14B6-6F7E-476F-BBE3-7BCF1944464A}"/>
    <cellStyle name="Accent1" xfId="17" builtinId="29" customBuiltin="1"/>
    <cellStyle name="Accent1 2" xfId="67" xr:uid="{E9DF4F10-9DDF-4BB8-A176-007FDDC8480B}"/>
    <cellStyle name="Accent2" xfId="20" builtinId="33" customBuiltin="1"/>
    <cellStyle name="Accent2 2" xfId="68" xr:uid="{72EFF177-3974-4152-A5F5-8BE7F25714DB}"/>
    <cellStyle name="Accent3" xfId="23" builtinId="37" customBuiltin="1"/>
    <cellStyle name="Accent3 2" xfId="69" xr:uid="{B7301549-2B69-4C93-A0DA-A91C8A7D0BF8}"/>
    <cellStyle name="Accent4" xfId="26" builtinId="41" customBuiltin="1"/>
    <cellStyle name="Accent4 2" xfId="70" xr:uid="{0A50D923-1C31-4884-BEBB-3D35445038BF}"/>
    <cellStyle name="Accent5" xfId="29" builtinId="45" customBuiltin="1"/>
    <cellStyle name="Accent5 2" xfId="71" xr:uid="{B436CD3A-4133-40F2-96B8-EB51C05C5A4B}"/>
    <cellStyle name="Accent6" xfId="32" builtinId="49" customBuiltin="1"/>
    <cellStyle name="Accent6 2" xfId="72" xr:uid="{28320B83-91F0-4F2F-8017-D77C0E3073C9}"/>
    <cellStyle name="Bad" xfId="8" builtinId="27" customBuiltin="1"/>
    <cellStyle name="Bad 2" xfId="73" xr:uid="{D0B9E3E2-6312-4283-A00D-0105DF03D7FF}"/>
    <cellStyle name="Calculation" xfId="11" builtinId="22" customBuiltin="1"/>
    <cellStyle name="Calculation 2" xfId="74" xr:uid="{95FDD1FF-AA56-4026-8D7E-276F640AECA6}"/>
    <cellStyle name="Check Cell" xfId="13" builtinId="23" customBuiltin="1"/>
    <cellStyle name="Check Cell 2" xfId="75" xr:uid="{C6E8AA99-4409-41C8-9304-BC60DAE9A435}"/>
    <cellStyle name="Comma 2" xfId="46" xr:uid="{70856C27-B637-40C3-80C1-9C21201A6A92}"/>
    <cellStyle name="Comma 2 2" xfId="150" xr:uid="{BA5F615E-1A49-47D4-B7C1-42C34950C421}"/>
    <cellStyle name="Comma 2 2 2" xfId="611" xr:uid="{D33EF160-0524-4F83-BB0A-F8D129C56BF8}"/>
    <cellStyle name="Comma 2 3" xfId="551" xr:uid="{90458DA6-D45D-495E-B0F4-D6D6227AD39F}"/>
    <cellStyle name="Comma 3" xfId="151" xr:uid="{381E7392-A563-4A2C-89AD-D5E3F379CBA3}"/>
    <cellStyle name="Comma 3 2" xfId="121" xr:uid="{A02ACE7D-66D8-4C45-966B-5BD9C0C8E54B}"/>
    <cellStyle name="Comma 3 2 2" xfId="585" xr:uid="{3410CF77-8D31-494E-90C4-BAC9767EA5E9}"/>
    <cellStyle name="Comma 3 3" xfId="133" xr:uid="{E697890B-8F50-4D1C-B8B9-1940B5205DC3}"/>
    <cellStyle name="Comma 3 3 2" xfId="597" xr:uid="{4E2C014B-FE99-4E87-9B4D-E2FDCC65E8B8}"/>
    <cellStyle name="Comma 3 4" xfId="535" xr:uid="{9E8A833B-476F-4DC1-A6AD-5405F8E48AA7}"/>
    <cellStyle name="Comma 3 4 2" xfId="992" xr:uid="{630E18F9-E72A-41A3-943A-14AE57A1F168}"/>
    <cellStyle name="Comma 3 5" xfId="612" xr:uid="{1CD91721-9C17-41AC-B35C-2AB0669A2015}"/>
    <cellStyle name="Comma 4" xfId="117" xr:uid="{32590F47-AA34-4763-9AE3-03A7AC63D426}"/>
    <cellStyle name="Comma 4 2" xfId="581" xr:uid="{CD46B92B-7510-49A7-8CE7-3C3E187FC707}"/>
    <cellStyle name="Explanatory Text" xfId="15" builtinId="53" customBuiltin="1"/>
    <cellStyle name="Explanatory Text 2" xfId="76" xr:uid="{3326F6E5-AED3-407C-960E-E00CA26CBD8D}"/>
    <cellStyle name="Good" xfId="7" builtinId="26" customBuiltin="1"/>
    <cellStyle name="Good 2" xfId="77" xr:uid="{DEA4A7A4-97BA-4763-A4C9-CB7F79EC73D8}"/>
    <cellStyle name="Heading 1" xfId="3" builtinId="16" customBuiltin="1"/>
    <cellStyle name="Heading 1 2" xfId="78" xr:uid="{22BA3BCA-4107-4D0E-83EC-D2EC48229BC7}"/>
    <cellStyle name="Heading 2" xfId="4" builtinId="17" customBuiltin="1"/>
    <cellStyle name="Heading 2 2" xfId="79" xr:uid="{BE4AE940-CC36-47C2-8C97-E83887323C6F}"/>
    <cellStyle name="Heading 3" xfId="5" builtinId="18" customBuiltin="1"/>
    <cellStyle name="Heading 3 2" xfId="80" xr:uid="{BFBCAA22-A562-4215-BC08-C439353FF4CD}"/>
    <cellStyle name="Heading 4" xfId="6" builtinId="19" customBuiltin="1"/>
    <cellStyle name="Heading 4 2" xfId="81" xr:uid="{63C83EF9-09D3-4CAE-9B4D-ED7DC3E8AEE9}"/>
    <cellStyle name="Hyperlink 2" xfId="95" xr:uid="{FFB02A0A-ADCC-42B8-8E79-70AD9422148E}"/>
    <cellStyle name="Hyperlink 3" xfId="536" xr:uid="{6DBA0F6A-EF02-4CAB-B7F4-5463DF32A68F}"/>
    <cellStyle name="Input" xfId="9" builtinId="20" customBuiltin="1"/>
    <cellStyle name="Input 2" xfId="82" xr:uid="{42625955-9DBB-4B82-835A-68505CCCBA6C}"/>
    <cellStyle name="Linked Cell" xfId="12" builtinId="24" customBuiltin="1"/>
    <cellStyle name="Linked Cell 2" xfId="83" xr:uid="{72EC8313-24BA-4752-91B3-4D1755D50BB4}"/>
    <cellStyle name="Neutral 2" xfId="84" xr:uid="{50109C0E-1E90-4358-BD30-AD6E56DB63CF}"/>
    <cellStyle name="Neutral 3" xfId="38" xr:uid="{7F4D1134-2AF5-43C7-B72A-E0C43208FEB0}"/>
    <cellStyle name="Normal" xfId="0" builtinId="0"/>
    <cellStyle name="Normal 10" xfId="198" xr:uid="{471D7E91-DA8D-467A-BF08-0188D90BBA46}"/>
    <cellStyle name="Normal 10 2" xfId="447" xr:uid="{666232AA-BCE8-4D36-863E-9965C2C2D467}"/>
    <cellStyle name="Normal 10 2 2" xfId="904" xr:uid="{44F52E28-5639-42AE-8A19-A46FA3BE4B4A}"/>
    <cellStyle name="Normal 10 3" xfId="655" xr:uid="{88CFFF92-20AC-4721-AC1B-6C7C83CF35DA}"/>
    <cellStyle name="Normal 11" xfId="152" xr:uid="{9588F31F-92D4-41C3-A01B-D3D77313D761}"/>
    <cellStyle name="Normal 11 2" xfId="519" xr:uid="{CB6974D8-C4D3-45CC-ADDE-993F1AE08E25}"/>
    <cellStyle name="Normal 11 2 2" xfId="976" xr:uid="{E28523FF-44D3-43DD-8984-0A5C66BE7F02}"/>
    <cellStyle name="Normal 11 3" xfId="613" xr:uid="{0A273681-B2DE-4997-B6CC-840BE3627181}"/>
    <cellStyle name="Normal 12" xfId="211" xr:uid="{D3333C20-8CAC-4EFB-8B6E-C58F95BBAC9F}"/>
    <cellStyle name="Normal 12 2" xfId="668" xr:uid="{F5FCDF42-EE1A-462F-9B13-E02AEFFEF03E}"/>
    <cellStyle name="Normal 13" xfId="45" xr:uid="{F2C49F93-D23D-4D0E-93A0-2C703155A12C}"/>
    <cellStyle name="Normal 2" xfId="35" xr:uid="{E941C801-6045-417A-8F67-0ECF2978E000}"/>
    <cellStyle name="Normal 2 10" xfId="537" xr:uid="{ACC3402C-3003-4127-93C7-D0F852C38D66}"/>
    <cellStyle name="Normal 2 2" xfId="93" xr:uid="{35B3D7E8-8616-4757-B4A8-BC01D60918F4}"/>
    <cellStyle name="Normal 2 2 2" xfId="154" xr:uid="{FE6B65A7-17B3-4488-BB79-CF0B66B05904}"/>
    <cellStyle name="Normal 2 2 2 2" xfId="615" xr:uid="{22C9C286-92E0-469E-8246-0A84174C64D2}"/>
    <cellStyle name="Normal 2 2 3" xfId="155" xr:uid="{99E5FAAA-7F26-4C84-9433-EADCA222F661}"/>
    <cellStyle name="Normal 2 2 3 2" xfId="616" xr:uid="{7D8D914A-F632-4E59-88A9-C04C4F89A3B9}"/>
    <cellStyle name="Normal 2 2 4" xfId="558" xr:uid="{E28BCAE5-B31A-42DC-A9A7-6E12A4D02F4F}"/>
    <cellStyle name="Normal 2 3" xfId="92" xr:uid="{D6C7F5AF-0CA1-474B-8992-F311E5CB4588}"/>
    <cellStyle name="Normal 2 3 2" xfId="99" xr:uid="{E67FED99-16C2-4786-9506-B9F8666C1206}"/>
    <cellStyle name="Normal 2 3 2 2" xfId="158" xr:uid="{7717427D-A525-43AB-ADA2-AA7EC143AE86}"/>
    <cellStyle name="Normal 2 3 2 2 2" xfId="341" xr:uid="{63D42B6B-99C8-44EE-A0D1-CDC02CD12AD7}"/>
    <cellStyle name="Normal 2 3 2 2 2 2" xfId="798" xr:uid="{5D88C4A5-75F0-4C40-945C-D9F159A85D47}"/>
    <cellStyle name="Normal 2 3 2 2 3" xfId="412" xr:uid="{A9354C5D-5F39-4E0E-9E88-AE93C0A518EA}"/>
    <cellStyle name="Normal 2 3 2 2 3 2" xfId="869" xr:uid="{0A9E1552-58D2-40EF-B0A5-2E3D7043B6C0}"/>
    <cellStyle name="Normal 2 3 2 2 4" xfId="518" xr:uid="{97CC09D7-DC23-4626-81E2-87397753A3DA}"/>
    <cellStyle name="Normal 2 3 2 2 4 2" xfId="975" xr:uid="{994DEE88-5C76-4069-95B0-3E4DD0004235}"/>
    <cellStyle name="Normal 2 3 2 2 5" xfId="269" xr:uid="{F987B3ED-241E-44F8-84B0-A4E0FC6E8925}"/>
    <cellStyle name="Normal 2 3 2 2 5 2" xfId="726" xr:uid="{B1A6C9B1-74DA-44CD-9BD5-62DCA3772C78}"/>
    <cellStyle name="Normal 2 3 2 2 6" xfId="619" xr:uid="{2E78DA6B-50FE-46B7-9E9C-194A909F51B5}"/>
    <cellStyle name="Normal 2 3 2 3" xfId="157" xr:uid="{A983271A-28C9-491C-95AF-F4AC8F300121}"/>
    <cellStyle name="Normal 2 3 2 3 2" xfId="497" xr:uid="{A8F0DFF4-8627-42BD-AFF6-7D749888EA49}"/>
    <cellStyle name="Normal 2 3 2 3 2 2" xfId="954" xr:uid="{5F11A979-C847-4475-BC2F-87536240117D}"/>
    <cellStyle name="Normal 2 3 2 3 3" xfId="320" xr:uid="{827DE24A-7B19-4DE0-9B3F-978409436A41}"/>
    <cellStyle name="Normal 2 3 2 3 3 2" xfId="777" xr:uid="{23D56CB1-6E21-4747-9C18-18A39107601F}"/>
    <cellStyle name="Normal 2 3 2 3 4" xfId="618" xr:uid="{18C80A12-E32A-4A16-A3BD-A2ECBF584441}"/>
    <cellStyle name="Normal 2 3 2 4" xfId="391" xr:uid="{C7A0FB16-18F3-49E1-80CA-7351AABFF136}"/>
    <cellStyle name="Normal 2 3 2 4 2" xfId="848" xr:uid="{FE699A69-B31C-4417-A7BB-205C50F29B13}"/>
    <cellStyle name="Normal 2 3 2 5" xfId="431" xr:uid="{6B9457BD-97D8-41A5-916C-ED16C25D9D0D}"/>
    <cellStyle name="Normal 2 3 2 5 2" xfId="888" xr:uid="{B59FFF63-F97B-491C-A508-6AD2DEA79899}"/>
    <cellStyle name="Normal 2 3 2 6" xfId="248" xr:uid="{A19395B3-E561-454D-85DA-54856ECDC719}"/>
    <cellStyle name="Normal 2 3 2 6 2" xfId="705" xr:uid="{A68A2F56-7BE4-49E7-80F7-275C041A6BD9}"/>
    <cellStyle name="Normal 2 3 2 7" xfId="563" xr:uid="{9C63C401-692F-4A67-96C3-3CBF52DA7850}"/>
    <cellStyle name="Normal 2 3 3" xfId="159" xr:uid="{69FDAAE4-2011-4939-A084-6DF0839CBC60}"/>
    <cellStyle name="Normal 2 3 3 2" xfId="304" xr:uid="{D706DA7D-4A45-4EC9-AE97-33A4AAC2CE7B}"/>
    <cellStyle name="Normal 2 3 3 2 2" xfId="761" xr:uid="{AEA6BACB-69BA-4A3A-9ABC-A02904D679C9}"/>
    <cellStyle name="Normal 2 3 3 3" xfId="375" xr:uid="{FA2B2A6E-025A-462D-8E25-792AF2AB1CA5}"/>
    <cellStyle name="Normal 2 3 3 3 2" xfId="832" xr:uid="{DD5BCB98-09B7-4C18-9365-875DF4C184EF}"/>
    <cellStyle name="Normal 2 3 3 4" xfId="481" xr:uid="{AF56987C-C8E2-4A17-A477-2286F8A85FB6}"/>
    <cellStyle name="Normal 2 3 3 4 2" xfId="938" xr:uid="{7E180A98-5106-4B5E-8A26-4BEE0284B43B}"/>
    <cellStyle name="Normal 2 3 3 5" xfId="232" xr:uid="{2E50E1E2-8AC4-4D52-BEF6-F86C77E3C6D6}"/>
    <cellStyle name="Normal 2 3 3 5 2" xfId="689" xr:uid="{19617568-063B-4161-AB05-4CDC2D2CA94C}"/>
    <cellStyle name="Normal 2 3 3 6" xfId="620" xr:uid="{0BE0E57E-57B9-4C8C-9B9E-DD9BA2F22292}"/>
    <cellStyle name="Normal 2 3 4" xfId="160" xr:uid="{465697E9-95E3-4EF4-9DD8-8B7979721525}"/>
    <cellStyle name="Normal 2 3 4 2" xfId="326" xr:uid="{0F54323E-1CB7-4550-BF36-58F6BA7B228D}"/>
    <cellStyle name="Normal 2 3 4 2 2" xfId="783" xr:uid="{AB19F30D-724A-4393-B0D2-B3C650AC30CD}"/>
    <cellStyle name="Normal 2 3 4 3" xfId="397" xr:uid="{28E9BD5F-9C66-4BD2-99F5-865BCAF3DF78}"/>
    <cellStyle name="Normal 2 3 4 3 2" xfId="854" xr:uid="{6B560731-CB3D-4541-A599-5DDB85509604}"/>
    <cellStyle name="Normal 2 3 4 4" xfId="503" xr:uid="{1C37AC9A-332A-4F77-B838-87AE17C3B20D}"/>
    <cellStyle name="Normal 2 3 4 4 2" xfId="960" xr:uid="{4F9487EC-32EB-4B4E-AB42-2869FA18CB24}"/>
    <cellStyle name="Normal 2 3 4 5" xfId="254" xr:uid="{CA77F4AD-172E-4EE0-902A-243737170DA0}"/>
    <cellStyle name="Normal 2 3 4 5 2" xfId="711" xr:uid="{D4089BB0-D5D8-4489-A665-98A22974F377}"/>
    <cellStyle name="Normal 2 3 4 6" xfId="621" xr:uid="{9B9805F6-A5C1-412B-A2A9-0FAD58A644E9}"/>
    <cellStyle name="Normal 2 3 5" xfId="156" xr:uid="{76BAEF96-0DB0-4607-9C2B-FC59A96BF788}"/>
    <cellStyle name="Normal 2 3 5 2" xfId="463" xr:uid="{959B8DEF-E155-4F00-9D2C-8D667131F293}"/>
    <cellStyle name="Normal 2 3 5 2 2" xfId="920" xr:uid="{5B8E8370-384C-41E3-B81D-D1ADB2C77354}"/>
    <cellStyle name="Normal 2 3 5 3" xfId="286" xr:uid="{B8B50E43-B014-4E82-AD68-D27129775F48}"/>
    <cellStyle name="Normal 2 3 5 3 2" xfId="743" xr:uid="{F7C71F76-0A96-425E-8938-6B66AEBD3E8D}"/>
    <cellStyle name="Normal 2 3 5 4" xfId="617" xr:uid="{AF99B74C-E88D-4F55-8DC3-B2CAC67285B7}"/>
    <cellStyle name="Normal 2 3 6" xfId="195" xr:uid="{00787A4A-EF4A-4407-938E-8724710EAB78}"/>
    <cellStyle name="Normal 2 3 6 2" xfId="357" xr:uid="{6C15EE40-B796-464A-BBA9-118B9E55C04E}"/>
    <cellStyle name="Normal 2 3 6 2 2" xfId="814" xr:uid="{437A39CF-83A3-4EC8-819B-6DD9F5388E17}"/>
    <cellStyle name="Normal 2 3 7" xfId="415" xr:uid="{8396CAEA-E8FD-4590-81D2-BEB535CDDC8C}"/>
    <cellStyle name="Normal 2 3 7 2" xfId="872" xr:uid="{23F7CA1F-FBE0-4B11-BC36-110E2C5F8315}"/>
    <cellStyle name="Normal 2 3 8" xfId="214" xr:uid="{D53F11FD-D3F8-4805-8288-E1E824C572A5}"/>
    <cellStyle name="Normal 2 3 8 2" xfId="671" xr:uid="{D5B755CD-932B-452E-B203-E40B762D62A1}"/>
    <cellStyle name="Normal 2 3 9" xfId="557" xr:uid="{4238F420-F2E7-4DD1-B47D-18407294DE4A}"/>
    <cellStyle name="Normal 2 4" xfId="85" xr:uid="{3D35FBBE-11C4-4484-AF12-3D9ADEF7B910}"/>
    <cellStyle name="Normal 2 4 2" xfId="161" xr:uid="{33F0A464-5456-4549-B734-378B44BAB50C}"/>
    <cellStyle name="Normal 2 4 2 2" xfId="319" xr:uid="{1C8A2FFB-89B1-431E-AA8F-9444F526C636}"/>
    <cellStyle name="Normal 2 4 2 2 2" xfId="776" xr:uid="{8E7A6571-0BD6-40FB-AF69-171ACCA913C7}"/>
    <cellStyle name="Normal 2 4 2 3" xfId="390" xr:uid="{0C937AEA-AF17-4070-AE99-E54F4EBFD4B1}"/>
    <cellStyle name="Normal 2 4 2 3 2" xfId="847" xr:uid="{CB6C8E99-4364-409C-8ACF-28355A8F6BEF}"/>
    <cellStyle name="Normal 2 4 2 4" xfId="496" xr:uid="{A9384BCD-0501-4A57-989E-B36A78EA8A9F}"/>
    <cellStyle name="Normal 2 4 2 4 2" xfId="953" xr:uid="{88E00BD4-330D-467D-B074-2BA4D2DFD5BC}"/>
    <cellStyle name="Normal 2 4 2 5" xfId="247" xr:uid="{2C4931DA-426B-484C-8920-603875E12617}"/>
    <cellStyle name="Normal 2 4 2 5 2" xfId="704" xr:uid="{25B7DB6F-D828-406A-93CF-A6B8A8CB5539}"/>
    <cellStyle name="Normal 2 4 2 6" xfId="622" xr:uid="{7441E3E6-89A0-4AF1-B30A-30895BC20AD2}"/>
    <cellStyle name="Normal 2 4 3" xfId="162" xr:uid="{3F7BE99F-37B6-4E4D-B0FF-1ABF297BAE75}"/>
    <cellStyle name="Normal 2 4 3 2" xfId="340" xr:uid="{09E8E319-AEAA-40B6-A913-7728F830107A}"/>
    <cellStyle name="Normal 2 4 3 2 2" xfId="797" xr:uid="{41EE4AB1-2B6E-4E41-8F58-2B8F9C828771}"/>
    <cellStyle name="Normal 2 4 3 3" xfId="411" xr:uid="{18EC8411-7E30-4707-820E-05DC96B6742F}"/>
    <cellStyle name="Normal 2 4 3 3 2" xfId="868" xr:uid="{BFBDCB10-3A08-4F61-9140-5EF9CE011FE5}"/>
    <cellStyle name="Normal 2 4 3 4" xfId="517" xr:uid="{4DE3C2E6-B30D-4469-932F-B84C7A0FAA2E}"/>
    <cellStyle name="Normal 2 4 3 4 2" xfId="974" xr:uid="{41C2D82A-04D8-4F67-95F2-98BDD4147C47}"/>
    <cellStyle name="Normal 2 4 3 5" xfId="268" xr:uid="{AD45C1E9-F041-4028-9495-A65B4FE2B2C9}"/>
    <cellStyle name="Normal 2 4 3 5 2" xfId="725" xr:uid="{D0967848-BDC0-4C5B-B27E-B2B806EC16CF}"/>
    <cellStyle name="Normal 2 4 3 6" xfId="623" xr:uid="{66DDA3D6-A401-440F-8BA6-6A77227368D5}"/>
    <cellStyle name="Normal 2 4 4" xfId="284" xr:uid="{4696BA57-0930-4B72-AD98-171F03A61735}"/>
    <cellStyle name="Normal 2 4 4 2" xfId="741" xr:uid="{BF44953C-3748-4205-B788-026D9E0211F3}"/>
    <cellStyle name="Normal 2 4 5" xfId="430" xr:uid="{29A52EB5-B170-4D11-B3B6-63A3D3FB89DF}"/>
    <cellStyle name="Normal 2 4 5 2" xfId="887" xr:uid="{41DD9628-51C4-4F04-B479-7FA597C708C3}"/>
    <cellStyle name="Normal 2 4 6" xfId="554" xr:uid="{0005A778-B036-4C34-92BA-3ECC2F16C19D}"/>
    <cellStyle name="Normal 2 4_Sheet1" xfId="163" xr:uid="{61CED1C2-33AD-49FA-8A54-72681285C0FD}"/>
    <cellStyle name="Normal 2 5" xfId="48" xr:uid="{CAA531EF-8671-4F7C-8091-B4A18E82D89B}"/>
    <cellStyle name="Normal 2 5 2" xfId="164" xr:uid="{A51EFAF4-ED69-4113-9F16-47C15C8EEE20}"/>
    <cellStyle name="Normal 2 5 3" xfId="197" xr:uid="{66898E65-3258-408F-AC13-ECD79B8BF62C}"/>
    <cellStyle name="Normal 2 5 3 2" xfId="654" xr:uid="{EECAAA65-C0DE-450F-B071-8F808ADF9B50}"/>
    <cellStyle name="Normal 2 5 4" xfId="553" xr:uid="{82BAAEF8-6E44-42F9-BFC6-01DF880E6C23}"/>
    <cellStyle name="Normal 2 6" xfId="97" xr:uid="{CC536D93-9463-43E2-B73D-9E324F01A98B}"/>
    <cellStyle name="Normal 2 6 2" xfId="165" xr:uid="{643508A4-4A5F-4ED1-8731-DE8291D01D92}"/>
    <cellStyle name="Normal 2 6 2 2" xfId="624" xr:uid="{9BF34157-F7C6-4A2E-A94F-D02D42E859BE}"/>
    <cellStyle name="Normal 2 6 3" xfId="561" xr:uid="{85C11879-F2EE-4754-A924-5C0F6FC76A9B}"/>
    <cellStyle name="Normal 2 7" xfId="153" xr:uid="{9462D4FF-DE55-4B54-9F41-2BC940306836}"/>
    <cellStyle name="Normal 2 7 2" xfId="461" xr:uid="{A6687C07-AEC8-43B3-BA6D-5DC9F27E015B}"/>
    <cellStyle name="Normal 2 7 2 2" xfId="918" xr:uid="{67631491-F52B-403D-987C-31FEDFCEBD42}"/>
    <cellStyle name="Normal 2 7 3" xfId="283" xr:uid="{CA461226-5B7F-4984-9B8A-490A85A92320}"/>
    <cellStyle name="Normal 2 7 3 2" xfId="740" xr:uid="{A2EB5B8C-0458-46CF-A180-EA1113069D84}"/>
    <cellStyle name="Normal 2 7 4" xfId="614" xr:uid="{4465238E-2EA6-4D74-8C75-94C9BC1E7326}"/>
    <cellStyle name="Normal 2 8" xfId="355" xr:uid="{7F7E87F9-A437-4E77-A338-27A91209C756}"/>
    <cellStyle name="Normal 2 8 2" xfId="812" xr:uid="{12F6F9B2-E772-4E5B-9EF3-C65F699218A9}"/>
    <cellStyle name="Normal 2 9" xfId="212" xr:uid="{0135935C-73F3-479C-B361-2F10FA6B2D34}"/>
    <cellStyle name="Normal 2 9 2" xfId="669" xr:uid="{F7087900-1284-49BB-8D3A-9E072588C6EA}"/>
    <cellStyle name="Normal 2_Sheet1" xfId="166" xr:uid="{18A20A3D-1C7D-44E2-9032-92A10F550072}"/>
    <cellStyle name="Normal 3" xfId="36" xr:uid="{AA8A44BB-3BC0-4977-9C97-D408A2C2586D}"/>
    <cellStyle name="Normal 3 2" xfId="98" xr:uid="{1A47139D-C24C-4426-9545-120DFD4DC78A}"/>
    <cellStyle name="Normal 3 2 2" xfId="169" xr:uid="{9BA63343-27AD-4454-82AA-DA9CF35213E2}"/>
    <cellStyle name="Normal 3 2 2 2" xfId="321" xr:uid="{C8B4042A-8844-4366-87DE-CFA0E7B33AF4}"/>
    <cellStyle name="Normal 3 2 2 2 2" xfId="778" xr:uid="{AE26AA8C-B563-4083-8F4A-1191D33AB698}"/>
    <cellStyle name="Normal 3 2 2 3" xfId="392" xr:uid="{4AB6FE26-BE31-4BAB-8708-CD16818494B2}"/>
    <cellStyle name="Normal 3 2 2 3 2" xfId="849" xr:uid="{4A2EE579-A86A-4A7A-95FB-8E4FFC898B15}"/>
    <cellStyle name="Normal 3 2 2 4" xfId="498" xr:uid="{85451C97-58D3-4B48-8523-A421F3343FBD}"/>
    <cellStyle name="Normal 3 2 2 4 2" xfId="955" xr:uid="{787E81A6-7AD3-4D6D-A71F-AD16BFD49A46}"/>
    <cellStyle name="Normal 3 2 2 5" xfId="249" xr:uid="{6C90CF5E-C98A-4F04-985C-121B63A1FB95}"/>
    <cellStyle name="Normal 3 2 2 5 2" xfId="706" xr:uid="{C4A8E196-7302-495C-B723-E232ECBB69FF}"/>
    <cellStyle name="Normal 3 2 2 6" xfId="627" xr:uid="{EBF49231-1D2C-4810-9908-47A141F96AC9}"/>
    <cellStyle name="Normal 3 2 3" xfId="170" xr:uid="{B0788461-5FA0-44C4-B4E7-C4EB61AB0888}"/>
    <cellStyle name="Normal 3 2 3 2" xfId="324" xr:uid="{0BDA7FC4-8345-436A-8E79-56BF1EC36679}"/>
    <cellStyle name="Normal 3 2 3 2 2" xfId="781" xr:uid="{B2133919-E93F-444B-AAD1-E204AA047708}"/>
    <cellStyle name="Normal 3 2 3 3" xfId="395" xr:uid="{94BE03C6-590C-44D8-9FD1-F261239E14A8}"/>
    <cellStyle name="Normal 3 2 3 3 2" xfId="852" xr:uid="{FCF5C8EC-1BEB-4179-87BA-D2480BFE1EBC}"/>
    <cellStyle name="Normal 3 2 3 4" xfId="501" xr:uid="{EBDBF1A4-5C46-4BB0-A230-65192ACB9FCB}"/>
    <cellStyle name="Normal 3 2 3 4 2" xfId="958" xr:uid="{1ED4DE82-089D-4918-A218-63504B14129A}"/>
    <cellStyle name="Normal 3 2 3 5" xfId="252" xr:uid="{04686C47-59D5-4704-B074-44EF6903441A}"/>
    <cellStyle name="Normal 3 2 3 5 2" xfId="709" xr:uid="{E42E046C-8F82-458A-8884-8D4973E57BF7}"/>
    <cellStyle name="Normal 3 2 3 6" xfId="628" xr:uid="{79542E5B-5337-4108-B2CF-49BD1F3F0044}"/>
    <cellStyle name="Normal 3 2 4" xfId="168" xr:uid="{A647375C-0068-44DD-B456-522BE4C9B194}"/>
    <cellStyle name="Normal 3 2 4 2" xfId="462" xr:uid="{334CBD68-A0CC-4905-98D1-6C417832B1F2}"/>
    <cellStyle name="Normal 3 2 4 2 2" xfId="919" xr:uid="{96289672-9D2D-4FBE-80D0-A5C6ECDDCF4E}"/>
    <cellStyle name="Normal 3 2 4 3" xfId="285" xr:uid="{EF4279AE-2166-43A1-87A0-775EA72ECEE1}"/>
    <cellStyle name="Normal 3 2 4 3 2" xfId="742" xr:uid="{C4D98CA5-ED64-4809-B73A-45019278F61C}"/>
    <cellStyle name="Normal 3 2 4 4" xfId="626" xr:uid="{923F62A2-E5EB-4211-99D4-CEADEFFD7F44}"/>
    <cellStyle name="Normal 3 2 5" xfId="356" xr:uid="{F1A22EB0-4A7F-4599-8ED9-A909AAA42DAE}"/>
    <cellStyle name="Normal 3 2 5 2" xfId="813" xr:uid="{F78ADBF5-8B3E-42F8-B280-2018B896B4CF}"/>
    <cellStyle name="Normal 3 2 6" xfId="432" xr:uid="{F49D9082-D307-47BB-A203-BE601DDE0701}"/>
    <cellStyle name="Normal 3 2 6 2" xfId="889" xr:uid="{C51698E8-D120-4C33-9EFC-1D39FC038F05}"/>
    <cellStyle name="Normal 3 2 7" xfId="213" xr:uid="{B1BF080A-A797-4B02-A97C-A10CA0249024}"/>
    <cellStyle name="Normal 3 2 7 2" xfId="670" xr:uid="{2AAF0C50-5A36-4362-8EFA-40C2D76A76F6}"/>
    <cellStyle name="Normal 3 2 8" xfId="562" xr:uid="{872AE934-2207-4B23-87A0-171EA4B546B1}"/>
    <cellStyle name="Normal 3 3" xfId="101" xr:uid="{447C943C-092E-47A5-BEAA-AE0F84821370}"/>
    <cellStyle name="Normal 3 3 2" xfId="171" xr:uid="{C35960A7-513F-477E-81E3-4E9DE33C0776}"/>
    <cellStyle name="Normal 3 3 2 2" xfId="287" xr:uid="{6EEDAD4B-9B0D-4604-873C-48CF5268A233}"/>
    <cellStyle name="Normal 3 3 2 2 2" xfId="744" xr:uid="{DE4A554B-B14C-4897-AA04-66DD6B2DBFEE}"/>
    <cellStyle name="Normal 3 3 2 3" xfId="629" xr:uid="{0EAA73C0-482C-461C-8376-E91C0F992D09}"/>
    <cellStyle name="Normal 3 3 3" xfId="358" xr:uid="{A15FF71D-8E24-4935-B76F-E3DC459C62DD}"/>
    <cellStyle name="Normal 3 3 3 2" xfId="815" xr:uid="{F47A75E4-A08A-4CD6-ADB5-3012EBA8A095}"/>
    <cellStyle name="Normal 3 3 4" xfId="464" xr:uid="{4659C8DD-3345-4B5A-8E44-02E56376A389}"/>
    <cellStyle name="Normal 3 3 4 2" xfId="921" xr:uid="{D9CFEC5E-6324-4DAD-AF62-6F603D078EFF}"/>
    <cellStyle name="Normal 3 3 5" xfId="215" xr:uid="{1661BA17-DD3F-4505-820D-D40A350204E8}"/>
    <cellStyle name="Normal 3 3 5 2" xfId="672" xr:uid="{48C0E3DF-3E4C-46BA-B73B-145AB0B05DAD}"/>
    <cellStyle name="Normal 3 3 6" xfId="565" xr:uid="{374B210D-20A3-4D41-8B63-E9D70EE4B50A}"/>
    <cellStyle name="Normal 3 4" xfId="172" xr:uid="{9395B065-CFC2-404B-B745-8A6B355F3E38}"/>
    <cellStyle name="Normal 3 4 2" xfId="303" xr:uid="{F852F01C-A89F-4529-95C2-D202F3AB8A88}"/>
    <cellStyle name="Normal 3 4 2 2" xfId="760" xr:uid="{F8B61E31-78EB-4C94-A820-D7D09F1F9CCF}"/>
    <cellStyle name="Normal 3 4 3" xfId="374" xr:uid="{FB1AD645-7BFE-4277-9B8E-143591DEC605}"/>
    <cellStyle name="Normal 3 4 3 2" xfId="831" xr:uid="{D68C11F4-F8E8-4936-B91B-54B0540080AD}"/>
    <cellStyle name="Normal 3 4 4" xfId="480" xr:uid="{4A4AF89B-F209-45B1-A800-124E062E3F7A}"/>
    <cellStyle name="Normal 3 4 4 2" xfId="937" xr:uid="{3B644AF4-E2CC-4204-9389-615EDBF77C99}"/>
    <cellStyle name="Normal 3 4 5" xfId="231" xr:uid="{7CDE3D1C-6621-479E-809D-044D1417E202}"/>
    <cellStyle name="Normal 3 4 5 2" xfId="688" xr:uid="{3F819678-B307-4130-8669-4BEB54D88D90}"/>
    <cellStyle name="Normal 3 4 6" xfId="630" xr:uid="{48346BD4-8FE0-4A78-8364-C13F4A8581DD}"/>
    <cellStyle name="Normal 3 5" xfId="173" xr:uid="{71E3594C-C8C8-482B-8873-9B6F3C910509}"/>
    <cellStyle name="Normal 3 5 2" xfId="322" xr:uid="{BFD25F11-7759-4818-9B34-CCD5FF5B9328}"/>
    <cellStyle name="Normal 3 5 2 2" xfId="779" xr:uid="{C31B563E-D0A9-4B9E-89F3-AF427FEDDE4E}"/>
    <cellStyle name="Normal 3 5 3" xfId="393" xr:uid="{DD59B27C-66CA-48E9-A6CB-64E7DCBC1FE4}"/>
    <cellStyle name="Normal 3 5 3 2" xfId="850" xr:uid="{F506630A-D09D-45CF-9306-DC62A0DA3831}"/>
    <cellStyle name="Normal 3 5 4" xfId="499" xr:uid="{1765154D-C49C-40A2-A278-17155AA0275F}"/>
    <cellStyle name="Normal 3 5 4 2" xfId="956" xr:uid="{A3B411CE-0DA7-4684-B590-D64EEF260BD3}"/>
    <cellStyle name="Normal 3 5 5" xfId="250" xr:uid="{9F89598E-8D0B-4FDE-AB0C-ECE861B6BEF4}"/>
    <cellStyle name="Normal 3 5 5 2" xfId="707" xr:uid="{6E7B3022-7276-4045-B1D3-2017FED3AE1A}"/>
    <cellStyle name="Normal 3 5 6" xfId="631" xr:uid="{BE48F649-7638-49E5-BD0C-7944CE4C8841}"/>
    <cellStyle name="Normal 3 6" xfId="174" xr:uid="{F34512DF-D708-4EFE-B8C6-A4EF489824A4}"/>
    <cellStyle name="Normal 3 6 2" xfId="632" xr:uid="{35EDF94D-79BF-4134-964D-D8DE8B75FC3B}"/>
    <cellStyle name="Normal 3 7" xfId="167" xr:uid="{140853BE-CE26-46EA-B653-59AE9A3C4407}"/>
    <cellStyle name="Normal 3 7 2" xfId="414" xr:uid="{62E86555-08BC-4FB9-91C4-DA6EB743A6BA}"/>
    <cellStyle name="Normal 3 7 2 2" xfId="871" xr:uid="{767D35D3-8D71-420B-ADE9-94BED59887CC}"/>
    <cellStyle name="Normal 3 7 3" xfId="625" xr:uid="{818F4741-B62C-4AD9-BAE7-439154B753E9}"/>
    <cellStyle name="Normal 3 8" xfId="86" xr:uid="{6CD431FA-E973-4877-A6FA-90ABEFD8DFC6}"/>
    <cellStyle name="Normal 3 8 2" xfId="555" xr:uid="{91D7A001-30C4-4CD7-9546-24DD254CB2D3}"/>
    <cellStyle name="Normal 3 9" xfId="538" xr:uid="{EE6BCA87-82B6-4477-B0FA-89FBD0085C0B}"/>
    <cellStyle name="Normal 3_Sheet1" xfId="175" xr:uid="{29B92A35-2B3D-4946-B414-689C4D0D5427}"/>
    <cellStyle name="Normal 4" xfId="94" xr:uid="{7E64424B-4AAF-4ACC-B5F1-6ED1D2685BF8}"/>
    <cellStyle name="Normal 4 2" xfId="177" xr:uid="{867931C4-9EF8-4292-BEB7-717EC9C2672A}"/>
    <cellStyle name="Normal 4 2 2" xfId="634" xr:uid="{2F92C4B0-8C3B-435B-BADC-D3BE317CFAE2}"/>
    <cellStyle name="Normal 4 3" xfId="176" xr:uid="{4D44EC2E-BBB9-4761-B658-27D45B517059}"/>
    <cellStyle name="Normal 4 3 2" xfId="633" xr:uid="{F7125696-1812-489E-A41F-9F6DF315F270}"/>
    <cellStyle name="Normal 4 4" xfId="534" xr:uid="{08B28BE0-5612-48D8-93E1-3BFFA54D624A}"/>
    <cellStyle name="Normal 4 4 2" xfId="991" xr:uid="{E3C38742-A421-4412-B2F0-4761EF6795D3}"/>
    <cellStyle name="Normal 4 5" xfId="559" xr:uid="{942BF82E-C792-4FCE-8F9D-3F8A690A92C2}"/>
    <cellStyle name="Normal 5" xfId="47" xr:uid="{41E3B87C-5D59-4884-9A0D-D9CD68755A2B}"/>
    <cellStyle name="Normal 5 2" xfId="178" xr:uid="{8FC8351F-3339-4876-A968-AA9A1E030199}"/>
    <cellStyle name="Normal 5 2 2" xfId="194" xr:uid="{038C807A-F295-4710-8347-2A323020C436}"/>
    <cellStyle name="Normal 5 2 2 2" xfId="652" xr:uid="{1C125EE1-7E2A-4DBC-9E7B-46610A12FE58}"/>
    <cellStyle name="Normal 5 2 3" xfId="125" xr:uid="{AF655D4B-61B3-4365-BFCE-4B191624D7B5}"/>
    <cellStyle name="Normal 5 2 3 2" xfId="589" xr:uid="{35D881BA-5D00-483F-B743-FDD58F2FB655}"/>
    <cellStyle name="Normal 5 2 4" xfId="533" xr:uid="{DE5893C7-DA23-423E-958F-715A11ECBB4C}"/>
    <cellStyle name="Normal 5 2 4 2" xfId="990" xr:uid="{92520E95-8315-4F8E-95C0-38562E0D7821}"/>
    <cellStyle name="Normal 5 2 5" xfId="635" xr:uid="{3DEA6FDB-EBA1-4454-90DA-777F216D95DB}"/>
    <cellStyle name="Normal 5 3" xfId="179" xr:uid="{BC378A44-CEBF-4B2B-8559-0A164F65EA15}"/>
    <cellStyle name="Normal 5 3 2" xfId="317" xr:uid="{EED33999-2185-44BE-9CFB-AA0BF9117C82}"/>
    <cellStyle name="Normal 5 3 2 2" xfId="774" xr:uid="{DC396C9C-ADCB-47D0-A1DA-BA9089135834}"/>
    <cellStyle name="Normal 5 3 3" xfId="388" xr:uid="{F57C32EE-F648-44FC-B730-638CCCF43096}"/>
    <cellStyle name="Normal 5 3 3 2" xfId="845" xr:uid="{5D317F7B-2ACD-4FB8-9E24-84CB70A439C1}"/>
    <cellStyle name="Normal 5 3 4" xfId="494" xr:uid="{8D3CD813-6EDC-4BF4-B2C2-685D58144BF6}"/>
    <cellStyle name="Normal 5 3 4 2" xfId="951" xr:uid="{5D2C7F78-D16A-403E-8A58-59990C85B631}"/>
    <cellStyle name="Normal 5 3 5" xfId="245" xr:uid="{B05A4F75-06D2-4579-BD4E-F0D3A11A2F33}"/>
    <cellStyle name="Normal 5 3 5 2" xfId="702" xr:uid="{084E7829-671A-4DA6-87C2-94ADAA5292D3}"/>
    <cellStyle name="Normal 5 3 6" xfId="636" xr:uid="{8450E276-21DD-4FE8-BFEA-065C2F99C647}"/>
    <cellStyle name="Normal 5 4" xfId="180" xr:uid="{F6838EF6-0D1F-4864-8D52-1D473A6CB733}"/>
    <cellStyle name="Normal 5 4 2" xfId="323" xr:uid="{6A03D4A8-B3ED-4AB1-B45A-AB756E3FACD7}"/>
    <cellStyle name="Normal 5 4 2 2" xfId="780" xr:uid="{D41F02CE-43C6-45B9-A8F4-FA39F7DFD5B0}"/>
    <cellStyle name="Normal 5 4 3" xfId="394" xr:uid="{7253219C-3842-4D5A-AF94-C0F0DF26FFC1}"/>
    <cellStyle name="Normal 5 4 3 2" xfId="851" xr:uid="{30EEDE06-9F55-4816-A1A9-C0B61EE96F05}"/>
    <cellStyle name="Normal 5 4 4" xfId="500" xr:uid="{AA001321-F725-40AF-9315-D946FD7420D6}"/>
    <cellStyle name="Normal 5 4 4 2" xfId="957" xr:uid="{7C809171-D860-4DF8-AE03-7E6D1AD06D61}"/>
    <cellStyle name="Normal 5 4 5" xfId="251" xr:uid="{5BD53791-CD3C-4D65-A66B-1C3AEAA11FCF}"/>
    <cellStyle name="Normal 5 4 5 2" xfId="708" xr:uid="{8379132D-103F-406D-8A63-FA2C44D62CFF}"/>
    <cellStyle name="Normal 5 4 6" xfId="637" xr:uid="{0A7E9E07-5D7E-4664-BC03-93E3E0BD4166}"/>
    <cellStyle name="Normal 5 5" xfId="181" xr:uid="{43E2FC87-69B2-4FB0-92E2-45EF3CFC9F75}"/>
    <cellStyle name="Normal 5 5 2" xfId="466" xr:uid="{425EC188-B140-4D67-A10D-8BE1001D72B5}"/>
    <cellStyle name="Normal 5 5 2 2" xfId="923" xr:uid="{53F0CE4E-3E0D-4219-8AE1-F2325202C306}"/>
    <cellStyle name="Normal 5 5 3" xfId="289" xr:uid="{80323A90-EFF7-4CA3-970F-1C2AA0991A13}"/>
    <cellStyle name="Normal 5 5 3 2" xfId="746" xr:uid="{DF5DD581-13DA-48EB-9061-2CD8DB09A65A}"/>
    <cellStyle name="Normal 5 5 4" xfId="638" xr:uid="{0859E018-0743-468A-A8A3-1D505527A043}"/>
    <cellStyle name="Normal 5 6" xfId="360" xr:uid="{99CCA85F-C9AB-4907-8C1B-D5EB2E0CE3CC}"/>
    <cellStyle name="Normal 5 6 2" xfId="817" xr:uid="{94F1D26B-68E4-4596-9D31-1E44713C09AC}"/>
    <cellStyle name="Normal 5 7" xfId="428" xr:uid="{2A8ACA1F-808E-47E1-8F41-EFD4D596CEB3}"/>
    <cellStyle name="Normal 5 7 2" xfId="885" xr:uid="{8DE12A6B-8C07-44B0-8841-4CB98BEB1F2D}"/>
    <cellStyle name="Normal 5 8" xfId="217" xr:uid="{AC6C3B19-0671-44A6-B3B4-D2816779A48A}"/>
    <cellStyle name="Normal 5 8 2" xfId="674" xr:uid="{708CE2AE-58F6-4F7C-9D62-45AED9F5229E}"/>
    <cellStyle name="Normal 5 9" xfId="552" xr:uid="{030491BB-CFDE-49C8-95DF-160BAE4A8E4F}"/>
    <cellStyle name="Normal 6" xfId="1" xr:uid="{00000000-0005-0000-0000-000002000000}"/>
    <cellStyle name="Normal 6 2" xfId="129" xr:uid="{0554BF47-9FE7-4F03-A527-D8FA4542C401}"/>
    <cellStyle name="Normal 6 2 2" xfId="460" xr:uid="{A341C4E0-9CF7-4213-9EC4-E9BF8BE196AC}"/>
    <cellStyle name="Normal 6 2 2 2" xfId="917" xr:uid="{B2F81046-6AB7-4F0D-8F02-B1EE94E7F635}"/>
    <cellStyle name="Normal 6 2 3" xfId="593" xr:uid="{A83B4731-C19A-45D8-B505-4B64D4B85F29}"/>
    <cellStyle name="Normal 6 3" xfId="433" xr:uid="{F2471C56-82B3-48CE-ACC5-737B786917DD}"/>
    <cellStyle name="Normal 6 3 2" xfId="890" xr:uid="{89341013-172F-43C3-9818-B121B8D927B0}"/>
    <cellStyle name="Normal 6 4" xfId="639" xr:uid="{9E34334D-6970-489F-A36D-62CA1059EDFA}"/>
    <cellStyle name="Normal 7" xfId="182" xr:uid="{ABB5A382-FED4-4265-976C-E654B6E9A671}"/>
    <cellStyle name="Normal 7 2" xfId="183" xr:uid="{1CCB0F94-8E7A-4167-A9EA-CA8A33E8CE5E}"/>
    <cellStyle name="Normal 7 2 2" xfId="641" xr:uid="{22956911-FBFC-4775-BDEC-8E48D18FAA3A}"/>
    <cellStyle name="Normal 7 3" xfId="640" xr:uid="{CB7D7202-D44A-4F19-BEDF-560CC41B5B1B}"/>
    <cellStyle name="Normal 8" xfId="184" xr:uid="{9F873B33-3ED6-4AC7-B620-192A6FF8F53A}"/>
    <cellStyle name="Normal 8 2" xfId="642" xr:uid="{1E272CE0-CD37-4E0D-B8B2-69E24995D11F}"/>
    <cellStyle name="Normal 9" xfId="185" xr:uid="{7B38C53B-3FB8-4E54-AC3E-C50F9E06937E}"/>
    <cellStyle name="Normal 9 2" xfId="413" xr:uid="{2DA730B7-7BC2-4835-8A3F-0373F1DA5267}"/>
    <cellStyle name="Normal 9 2 2" xfId="870" xr:uid="{9BE17121-BD08-42C6-8117-A497905FCEB6}"/>
    <cellStyle name="Normal 9 3" xfId="270" xr:uid="{EE427924-6B79-435F-9615-F85988779F53}"/>
    <cellStyle name="Normal 9 3 2" xfId="727" xr:uid="{B14E001E-8445-4B2F-AB28-82CD148927F6}"/>
    <cellStyle name="Normal 9 4" xfId="643" xr:uid="{E3762745-B153-4A4F-A340-388111577163}"/>
    <cellStyle name="Note 2" xfId="87" xr:uid="{C08421CD-5C57-4CA4-B9E3-0DF0E77B8F3F}"/>
    <cellStyle name="Note 2 2" xfId="186" xr:uid="{279CEF49-39D8-4D0A-B4CB-27265143E865}"/>
    <cellStyle name="Note 2 2 2" xfId="288" xr:uid="{21837CF8-2081-4CF1-83D9-3D6A99EA18D5}"/>
    <cellStyle name="Note 2 2 2 2" xfId="745" xr:uid="{6C9E45FA-4E69-44EB-845E-B0614E13B3E7}"/>
    <cellStyle name="Note 2 2 3" xfId="359" xr:uid="{38C5FAEB-49F6-4818-81D0-F452F51FF9E4}"/>
    <cellStyle name="Note 2 2 3 2" xfId="816" xr:uid="{5C86AF41-4D47-4FEC-A0E4-D2506CD962DE}"/>
    <cellStyle name="Note 2 2 4" xfId="465" xr:uid="{4E6FFD26-D669-4E86-9D84-243327644B30}"/>
    <cellStyle name="Note 2 2 4 2" xfId="922" xr:uid="{5D979BBD-8418-4013-A00A-70C08EAA0A61}"/>
    <cellStyle name="Note 2 2 5" xfId="216" xr:uid="{6FD6F316-A692-4C80-90FF-2014EFEBADE1}"/>
    <cellStyle name="Note 2 2 5 2" xfId="673" xr:uid="{6586AC44-285A-43C2-89C6-075203C509DF}"/>
    <cellStyle name="Note 2 2 6" xfId="644" xr:uid="{E6AFDFC9-05F6-43E8-BCFB-152EFBE7CBE6}"/>
    <cellStyle name="Note 2 3" xfId="187" xr:uid="{BE37C2CA-8071-4EEC-83E7-774FADC4CBDB}"/>
    <cellStyle name="Note 2 3 2" xfId="645" xr:uid="{141EF405-3E5C-4245-A565-D5EEE5A79856}"/>
    <cellStyle name="Note 2 4" xfId="188" xr:uid="{E4365AE5-08B5-4593-9340-A9DF6E202693}"/>
    <cellStyle name="Note 2 4 2" xfId="325" xr:uid="{3A3DD5EB-A67B-4958-88CE-07F3AFE4C6EE}"/>
    <cellStyle name="Note 2 4 2 2" xfId="782" xr:uid="{9EE3C2C5-3AAC-459F-A1DF-B9C2554EAF26}"/>
    <cellStyle name="Note 2 4 3" xfId="396" xr:uid="{ADA18B84-DFD9-4301-98D5-33215783118F}"/>
    <cellStyle name="Note 2 4 3 2" xfId="853" xr:uid="{08B864A8-CD50-4AC4-89F2-6B26670BDC59}"/>
    <cellStyle name="Note 2 4 4" xfId="502" xr:uid="{DA08AF42-05E9-436F-BF87-DE4AFDE99144}"/>
    <cellStyle name="Note 2 4 4 2" xfId="959" xr:uid="{5D8CC548-7AD0-44BB-9797-F18094057D2C}"/>
    <cellStyle name="Note 2 4 5" xfId="253" xr:uid="{E3603509-BD62-48F8-AA88-0315E49DBC0C}"/>
    <cellStyle name="Note 2 4 5 2" xfId="710" xr:uid="{FF53FBCA-25E7-4670-BE32-CA50CB295287}"/>
    <cellStyle name="Note 2 4 6" xfId="646" xr:uid="{4C875144-9820-4E8E-BE7E-E669DBE24E33}"/>
    <cellStyle name="Note 2 5" xfId="556" xr:uid="{577B6980-1E0E-4FB8-AFE8-85BFC515FB02}"/>
    <cellStyle name="Note 3" xfId="189" xr:uid="{867ABA12-75C7-4E16-8B70-D2B67BC7B7C9}"/>
    <cellStyle name="Note 3 2" xfId="190" xr:uid="{74D01535-9852-40C5-9366-11FD0D7F5BDF}"/>
    <cellStyle name="Note 3 2 2" xfId="318" xr:uid="{FB6D96FC-81B7-48D6-9579-2E34A39A2328}"/>
    <cellStyle name="Note 3 2 2 2" xfId="775" xr:uid="{B2843D49-B032-4AF8-B9C1-1E0F4C46322C}"/>
    <cellStyle name="Note 3 2 3" xfId="389" xr:uid="{2D10B4E4-3F7C-4C9E-9424-0EE270C2B07D}"/>
    <cellStyle name="Note 3 2 3 2" xfId="846" xr:uid="{6AAC152F-9E1A-410B-A230-44AEE204F2F8}"/>
    <cellStyle name="Note 3 2 4" xfId="495" xr:uid="{D1977B0E-6F90-452B-BFC8-009B6922FF7B}"/>
    <cellStyle name="Note 3 2 4 2" xfId="952" xr:uid="{DC98E528-5945-4040-998B-4D8AD8611391}"/>
    <cellStyle name="Note 3 2 5" xfId="246" xr:uid="{59BBBEEB-2E90-416D-B149-AB9B62C8FADC}"/>
    <cellStyle name="Note 3 2 5 2" xfId="703" xr:uid="{F470D04A-BB24-4B19-AC72-79F14238FB98}"/>
    <cellStyle name="Note 3 2 6" xfId="648" xr:uid="{3CECC9BE-DC20-4B34-ABCF-F6A41E10BA44}"/>
    <cellStyle name="Note 3 3" xfId="191" xr:uid="{163BB3DB-1BD8-4367-BA6D-19C6324A1E7F}"/>
    <cellStyle name="Note 3 3 2" xfId="339" xr:uid="{031214D5-E2EA-4F87-96EB-11A74D800CBE}"/>
    <cellStyle name="Note 3 3 2 2" xfId="796" xr:uid="{363FF681-215F-4182-9247-0C794B91335C}"/>
    <cellStyle name="Note 3 3 3" xfId="410" xr:uid="{EF717F08-F7B8-432E-B732-426DF5269B25}"/>
    <cellStyle name="Note 3 3 3 2" xfId="867" xr:uid="{4D956DBA-74D0-4FF4-BB71-61BE47505488}"/>
    <cellStyle name="Note 3 3 4" xfId="516" xr:uid="{6D1AC4E7-9AA3-4396-8B78-904CECFCDCA5}"/>
    <cellStyle name="Note 3 3 4 2" xfId="973" xr:uid="{50AD99E1-B710-47B7-8834-00BDD7E4BED7}"/>
    <cellStyle name="Note 3 3 5" xfId="267" xr:uid="{397955EF-CA59-43AE-A1DB-01F16BE14815}"/>
    <cellStyle name="Note 3 3 5 2" xfId="724" xr:uid="{2F89DB95-7E2E-4813-B133-B8D1F30A5C7D}"/>
    <cellStyle name="Note 3 3 6" xfId="649" xr:uid="{8ABA564F-E8B0-458D-9AA8-C5E77445BDB0}"/>
    <cellStyle name="Note 3 4" xfId="196" xr:uid="{34BA7610-0DE9-497D-A651-8C041A2AA508}"/>
    <cellStyle name="Note 3 4 2" xfId="467" xr:uid="{450768E2-DA1F-4B75-9C52-26BB61A22D2F}"/>
    <cellStyle name="Note 3 4 2 2" xfId="924" xr:uid="{DCF53B5C-3D53-4792-B041-89DD623AE584}"/>
    <cellStyle name="Note 3 4 3" xfId="290" xr:uid="{7DB55C11-000F-4FAB-8685-92BC0A59912C}"/>
    <cellStyle name="Note 3 4 3 2" xfId="747" xr:uid="{B7AC160B-0AD0-44AA-9562-A2DC4EB45BE6}"/>
    <cellStyle name="Note 3 4 4" xfId="653" xr:uid="{102BF72E-8F81-4BC4-8AD5-FB14AA792A7B}"/>
    <cellStyle name="Note 3 5" xfId="361" xr:uid="{03737588-1B05-4588-8DD1-9CE7042B4BC8}"/>
    <cellStyle name="Note 3 5 2" xfId="818" xr:uid="{02F1CB66-7498-4C81-A199-50CD2ACB12E7}"/>
    <cellStyle name="Note 3 6" xfId="429" xr:uid="{0B90427E-5DB8-4CF0-9D2B-D50DD38C0A4E}"/>
    <cellStyle name="Note 3 6 2" xfId="886" xr:uid="{55D34BA0-03DA-4710-8DBB-08A0CB806E3E}"/>
    <cellStyle name="Note 3 7" xfId="218" xr:uid="{69104A47-B33F-43F8-987D-7BACB77CD7B0}"/>
    <cellStyle name="Note 3 7 2" xfId="675" xr:uid="{1A55CC2D-9706-4342-9553-F63A7DB2DFF7}"/>
    <cellStyle name="Note 3 8" xfId="647" xr:uid="{6E4220ED-1C49-49BC-8424-B16EC487BDF8}"/>
    <cellStyle name="Note 4" xfId="342" xr:uid="{73BEFD7D-1795-4F94-BEEE-FB5DB8595181}"/>
    <cellStyle name="Note 4 2" xfId="434" xr:uid="{A9CDED01-3DA7-4D60-A7B8-3A14AC222738}"/>
    <cellStyle name="Note 4 2 2" xfId="891" xr:uid="{9F2C938E-15A4-44D0-BAC5-CAB5FA688B33}"/>
    <cellStyle name="Note 4 3" xfId="799" xr:uid="{1A6112C5-FB6F-4029-9836-AF59FE18DB5F}"/>
    <cellStyle name="Note 5" xfId="520" xr:uid="{F2EE8388-74ED-4B6B-B493-2909D99BF5A5}"/>
    <cellStyle name="Note 5 2" xfId="977" xr:uid="{E5AC2A30-75D5-4D9D-A9F9-F4F6BE13D2AA}"/>
    <cellStyle name="Output" xfId="10" builtinId="21" customBuiltin="1"/>
    <cellStyle name="Output 2" xfId="88" xr:uid="{D3C92AA3-F7AC-4EAF-BF3B-6C78DC0F6BFA}"/>
    <cellStyle name="Percent" xfId="2" builtinId="5"/>
    <cellStyle name="Percent 2" xfId="192" xr:uid="{F09F1328-B4ED-41A1-B6F6-7DD0835AE64E}"/>
    <cellStyle name="Percent 2 2" xfId="650" xr:uid="{CE79292F-8041-4E36-BEF6-AF324B793E5A}"/>
    <cellStyle name="Title 2" xfId="89" xr:uid="{1B22010F-47C7-4A03-8D21-4A1772AE3625}"/>
    <cellStyle name="Title 3" xfId="37" xr:uid="{46C2F643-29BA-445B-A372-0CCAB8AEB78D}"/>
    <cellStyle name="Total" xfId="16" builtinId="25" customBuiltin="1"/>
    <cellStyle name="Total 2" xfId="90" xr:uid="{30504676-2488-46D0-8B69-16400B415399}"/>
    <cellStyle name="Warning Text" xfId="14" builtinId="11" customBuiltin="1"/>
    <cellStyle name="Warning Text 2" xfId="91" xr:uid="{B249E1FB-3422-447E-8C9C-63F2B8262C00}"/>
    <cellStyle name="常规 2" xfId="96" xr:uid="{F1AA51B3-654A-4B85-8E8E-71247AF67BD0}"/>
    <cellStyle name="常规 2 2" xfId="193" xr:uid="{89755DFF-D0DE-4037-8B9D-A8E1000BBD8B}"/>
    <cellStyle name="常规 2 2 2" xfId="651" xr:uid="{EBF15138-513F-4EA7-82CD-3F9596BA4211}"/>
    <cellStyle name="常规 2 3" xfId="560" xr:uid="{34B3A5F8-80F7-47D0-9AC8-B8F3CB88FBA7}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h Andersson" id="{A6B729E8-E816-4DE5-8FC0-5F3BD0B2ED0C}" userId="S::sarah.andersson_jsi.org#ext#@taskforceforglobalhealth.onmicrosoft.com::c70e070d-f228-4b91-8b5d-f459ab336fda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6-07-02T21:33:03.71" personId="{A6B729E8-E816-4DE5-8FC0-5F3BD0B2ED0C}" id="{BC387B0F-69AB-4700-8D2E-B7259D8BE75A}">
    <text>Sans objet dans ce district, car tous les médicaments ont été renvoyés au district après la MDA</text>
  </threadedComment>
  <threadedComment ref="F9" dT="2026-07-02T21:33:14.37" personId="{A6B729E8-E816-4DE5-8FC0-5F3BD0B2ED0C}" id="{ADC56DA9-17D1-4DA6-974A-BE79CDDD850A}">
    <text>Rapport de synthèse HF - Nombre de comprimés reçus</text>
  </threadedComment>
  <threadedComment ref="H9" dT="2026-07-02T21:33:25.51" personId="{A6B729E8-E816-4DE5-8FC0-5F3BD0B2ED0C}" id="{5DC5E564-0B92-497F-BB04-AD387B66EE3D}">
    <text>Rapport de synthèse des établissements de santé - Nombre de personnes traitées</text>
  </threadedComment>
  <threadedComment ref="J9" dT="2026-07-02T21:33:36.62" personId="{A6B729E8-E816-4DE5-8FC0-5F3BD0B2ED0C}" id="{1FB06395-DBA0-4E18-9410-E70734A06471}">
    <text>Tout enregistrement dans le district concernant les transferts entre établissements de santé pendant la MDA</text>
  </threadedComment>
  <threadedComment ref="L9" dT="2026-07-02T21:33:49.07" personId="{A6B729E8-E816-4DE5-8FC0-5F3BD0B2ED0C}" id="{AACF7B30-836D-4FBC-872C-80791A35926D}">
    <text>Rapport récapitulatif des établissements de santé - Nombre de comprimés gaspillés</text>
  </threadedComment>
  <threadedComment ref="N9" dT="2026-07-02T21:34:00.98" personId="{A6B729E8-E816-4DE5-8FC0-5F3BD0B2ED0C}" id="{5905404A-68E0-4196-B2B8-234CBB7182C2}">
    <text>Rapport récapitulatif de l'établissement de santé - Nombre de comprimés retournés - ce chiffre doit être basé sur le comptage des flacons retournés</text>
  </threadedComment>
  <threadedComment ref="P9" dT="2026-07-02T21:34:17.39" personId="{A6B729E8-E816-4DE5-8FC0-5F3BD0B2ED0C}" id="{2D1B687C-2E82-4ACF-A592-3BB49C9CFB0C}">
    <text>Sans objet pour cet exercice – le personnel du district remplirait cette rubrique en examinant les stocks retournés.</text>
  </threadedComment>
  <threadedComment ref="R9" dT="2026-07-02T21:34:35.55" personId="{A6B729E8-E816-4DE5-8FC0-5F3BD0B2ED0C}" id="{75348521-1F58-4F29-936B-F610E73C3CD0}">
    <text>La somme de la colonne solde restant (a+b) et de la quantité reçue (c+d)</text>
  </threadedComment>
  <threadedComment ref="T9" dT="2026-07-02T21:34:44.03" personId="{A6B729E8-E816-4DE5-8FC0-5F3BD0B2ED0C}" id="{A2B6129F-3A2C-49AE-9909-3648044E8A1D}">
    <text>Calculé en multipliant le nombre de personnes traitées par la dose moyenne par personne</text>
  </threadedComment>
  <threadedComment ref="V9" dT="2026-07-02T21:34:54.77" personId="{A6B729E8-E816-4DE5-8FC0-5F3BD0B2ED0C}" id="{BBA6BE0A-B858-4DEB-AB8A-E205863B719B}">
    <text>Calculé en déduisant du stock total pour l'année la quantité estimée distribuée, la quantité perdue/périmée ou transférée</text>
  </threadedComment>
  <threadedComment ref="X9" dT="2026-07-02T21:35:09.56" personId="{A6B729E8-E816-4DE5-8FC0-5F3BD0B2ED0C}" id="{99D9E98E-3A02-420D-9EDE-8C2EDA123413}">
    <text>Compare le solde théorique avec le solde réel et indique la différence</text>
  </threadedComment>
  <threadedComment ref="Z9" dT="2026-07-02T21:35:19.99" personId="{A6B729E8-E816-4DE5-8FC0-5F3BD0B2ED0C}" id="{D4F5407E-0ADF-4A29-B034-054B382611B0}">
    <text>Pourcentage du stock total non comptabilisé (l'écart)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9" dT="2026-07-02T21:33:03.71" personId="{A6B729E8-E816-4DE5-8FC0-5F3BD0B2ED0C}" id="{3202224B-5CCF-4233-8018-9D982C732C7A}">
    <text>Sans objet dans ce district, car tous les médicaments ont été renvoyés au district après la MDA</text>
  </threadedComment>
  <threadedComment ref="F9" dT="2026-07-02T21:33:14.37" personId="{A6B729E8-E816-4DE5-8FC0-5F3BD0B2ED0C}" id="{AF0C6503-7E85-4FDB-AE69-5DF48C6F9246}">
    <text>Rapport de synthèse HF - Nombre de comprimés reçus</text>
  </threadedComment>
  <threadedComment ref="H9" dT="2026-07-02T21:33:25.51" personId="{A6B729E8-E816-4DE5-8FC0-5F3BD0B2ED0C}" id="{6842011C-A81A-4203-94DF-5A05D84D33B8}">
    <text>Rapport de synthèse des établissements de santé - Nombre de personnes traitées</text>
  </threadedComment>
  <threadedComment ref="J9" dT="2026-07-02T21:33:36.62" personId="{A6B729E8-E816-4DE5-8FC0-5F3BD0B2ED0C}" id="{50DD911C-2C9A-4283-A18A-C5C82A817BE2}">
    <text>Tout enregistrement dans le district concernant les transferts entre établissements de santé pendant la MDA</text>
  </threadedComment>
  <threadedComment ref="L9" dT="2026-07-02T21:33:49.07" personId="{A6B729E8-E816-4DE5-8FC0-5F3BD0B2ED0C}" id="{EE9DE975-1426-4D27-AC4D-10FF9BA8CD37}">
    <text>Rapport récapitulatif des établissements de santé - Nombre de comprimés gaspillés</text>
  </threadedComment>
  <threadedComment ref="N9" dT="2026-07-02T21:34:00.98" personId="{A6B729E8-E816-4DE5-8FC0-5F3BD0B2ED0C}" id="{6EEAD1BC-9338-4692-BC7D-59753CAFD142}">
    <text>Rapport récapitulatif de l'établissement de santé - Nombre de comprimés retournés - ce chiffre doit être basé sur le comptage des flacons retournés</text>
  </threadedComment>
  <threadedComment ref="P9" dT="2026-07-02T21:34:17.39" personId="{A6B729E8-E816-4DE5-8FC0-5F3BD0B2ED0C}" id="{187EAEAC-EBBF-4B16-9F74-A30054BBE914}">
    <text>Sans objet pour cet exercice – le personnel du district remplirait cette rubrique en examinant les stocks retournés.</text>
  </threadedComment>
  <threadedComment ref="R9" dT="2026-07-02T21:34:35.55" personId="{A6B729E8-E816-4DE5-8FC0-5F3BD0B2ED0C}" id="{32F949C1-4D3A-4168-BD8B-6D2541E197C3}">
    <text>La somme de la colonne solde restant (a+b) et de la quantité reçue (c+d)</text>
  </threadedComment>
  <threadedComment ref="T9" dT="2026-07-02T21:34:44.03" personId="{A6B729E8-E816-4DE5-8FC0-5F3BD0B2ED0C}" id="{79C71949-BEAD-455C-834F-0E59AEA6D67C}">
    <text>Calculé en multipliant le nombre de personnes traitées par la dose moyenne par personne</text>
  </threadedComment>
  <threadedComment ref="V9" dT="2026-07-02T21:34:54.77" personId="{A6B729E8-E816-4DE5-8FC0-5F3BD0B2ED0C}" id="{2FB8B0A3-9A05-4D15-9FCD-FD629AF5098F}">
    <text>Calculé en déduisant du stock total pour l'année la quantité estimée distribuée, la quantité perdue/périmée ou transférée</text>
  </threadedComment>
  <threadedComment ref="X9" dT="2026-07-02T21:35:09.56" personId="{A6B729E8-E816-4DE5-8FC0-5F3BD0B2ED0C}" id="{51510A26-345F-45AD-9F93-DEE965A2F9A8}">
    <text>Compare le solde théorique avec le solde réel et indique la différence</text>
  </threadedComment>
  <threadedComment ref="Z9" dT="2026-07-02T21:35:19.99" personId="{A6B729E8-E816-4DE5-8FC0-5F3BD0B2ED0C}" id="{2ABE8DCA-C7C2-4F24-9997-1934B6180266}">
    <text>Pourcentage du stock total non comptabilisé (l'écart)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9" dT="2026-07-02T21:33:03.71" personId="{A6B729E8-E816-4DE5-8FC0-5F3BD0B2ED0C}" id="{FC4F1359-CA31-41F1-A2B9-4AB9136D7C28}">
    <text>Sans objet dans ce district, car tous les médicaments ont été renvoyés au district après la MDA</text>
  </threadedComment>
  <threadedComment ref="F9" dT="2026-07-02T21:33:14.37" personId="{A6B729E8-E816-4DE5-8FC0-5F3BD0B2ED0C}" id="{80780FB0-3142-4E9D-8A22-A997F0775B2F}">
    <text>Rapport de synthèse HF - Nombre de comprimés reçus</text>
  </threadedComment>
  <threadedComment ref="H9" dT="2026-07-02T21:33:25.51" personId="{A6B729E8-E816-4DE5-8FC0-5F3BD0B2ED0C}" id="{8B290DBD-7058-44FF-804A-13742459D697}">
    <text>Rapport de synthèse des établissements de santé - Nombre de personnes traitées</text>
  </threadedComment>
  <threadedComment ref="J9" dT="2026-07-02T21:33:36.62" personId="{A6B729E8-E816-4DE5-8FC0-5F3BD0B2ED0C}" id="{76A9AF75-0B65-4F99-A253-61099AA5DCE8}">
    <text>Tout enregistrement dans le district concernant les transferts entre établissements de santé pendant la MDA</text>
  </threadedComment>
  <threadedComment ref="L9" dT="2026-07-02T21:33:49.07" personId="{A6B729E8-E816-4DE5-8FC0-5F3BD0B2ED0C}" id="{E762B823-8DF0-4082-A65A-52C6A3B54B0B}">
    <text>Rapport récapitulatif des établissements de santé - Nombre de comprimés gaspillés</text>
  </threadedComment>
  <threadedComment ref="N9" dT="2026-07-02T21:34:00.98" personId="{A6B729E8-E816-4DE5-8FC0-5F3BD0B2ED0C}" id="{88F513F6-9982-407F-8190-5357E4AEF1AA}">
    <text>Rapport récapitulatif de l'établissement de santé - Nombre de comprimés retournés - ce chiffre doit être basé sur le comptage des flacons retournés</text>
  </threadedComment>
  <threadedComment ref="P9" dT="2026-07-02T21:34:17.39" personId="{A6B729E8-E816-4DE5-8FC0-5F3BD0B2ED0C}" id="{A7FF3F4A-2685-44A4-8284-90E8772F2A69}">
    <text>Sans objet pour cet exercice – le personnel du district remplirait cette rubrique en examinant les stocks retournés.</text>
  </threadedComment>
  <threadedComment ref="R9" dT="2026-07-02T21:34:35.55" personId="{A6B729E8-E816-4DE5-8FC0-5F3BD0B2ED0C}" id="{E3AB8B43-5DFF-4378-A4FB-3C4739F1B2E6}">
    <text>La somme de la colonne solde restant (a+b) et de la quantité reçue (c+d)</text>
  </threadedComment>
  <threadedComment ref="T9" dT="2026-07-02T21:34:44.03" personId="{A6B729E8-E816-4DE5-8FC0-5F3BD0B2ED0C}" id="{C9555B9A-DABC-4224-BC14-7701D2370DFB}">
    <text>Calculé en multipliant le nombre de personnes traitées par la dose moyenne par personne</text>
  </threadedComment>
  <threadedComment ref="V9" dT="2026-07-02T21:34:54.77" personId="{A6B729E8-E816-4DE5-8FC0-5F3BD0B2ED0C}" id="{9EF4BA60-17C6-4F28-983D-F803DC78CEA2}">
    <text>Calculé en déduisant du stock total pour l'année la quantité estimée distribuée, la quantité perdue/périmée ou transférée</text>
  </threadedComment>
  <threadedComment ref="X9" dT="2026-07-02T21:35:09.56" personId="{A6B729E8-E816-4DE5-8FC0-5F3BD0B2ED0C}" id="{ED869FCA-CC94-4905-882A-33B757432BF8}">
    <text>Compare le solde théorique avec le solde réel et indique la différence</text>
  </threadedComment>
  <threadedComment ref="Z9" dT="2026-07-02T21:35:19.99" personId="{A6B729E8-E816-4DE5-8FC0-5F3BD0B2ED0C}" id="{844EC4DC-793C-4CC9-996C-8533F83A9F1F}">
    <text>Pourcentage du stock total non comptabilisé (l'écart)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9" dT="2026-07-02T21:33:03.71" personId="{A6B729E8-E816-4DE5-8FC0-5F3BD0B2ED0C}" id="{78E4AF41-1476-491C-B508-7C62A79A5B62}">
    <text>Sans objet dans ce district, car tous les médicaments ont été renvoyés au district après la MDA</text>
  </threadedComment>
  <threadedComment ref="F9" dT="2026-07-02T21:33:14.37" personId="{A6B729E8-E816-4DE5-8FC0-5F3BD0B2ED0C}" id="{8CB561D9-1B44-462A-AFEA-2F676A7CFF31}">
    <text>Rapport de synthèse HF - Nombre de comprimés reçus</text>
  </threadedComment>
  <threadedComment ref="H9" dT="2026-07-02T21:33:25.51" personId="{A6B729E8-E816-4DE5-8FC0-5F3BD0B2ED0C}" id="{A47A68F2-257F-4DA0-9956-1B76A8C10A5E}">
    <text>Rapport de synthèse des établissements de santé - Nombre de personnes traitées</text>
  </threadedComment>
  <threadedComment ref="J9" dT="2026-07-02T21:33:36.62" personId="{A6B729E8-E816-4DE5-8FC0-5F3BD0B2ED0C}" id="{D634FBC7-5883-4791-88B7-5E4D9028B792}">
    <text>Tout enregistrement dans le district concernant les transferts entre établissements de santé pendant la MDA</text>
  </threadedComment>
  <threadedComment ref="L9" dT="2026-07-02T21:33:49.07" personId="{A6B729E8-E816-4DE5-8FC0-5F3BD0B2ED0C}" id="{42AF1000-A791-4E28-938E-5B0ECCD1D75A}">
    <text>Rapport récapitulatif des établissements de santé - Nombre de comprimés gaspillés</text>
  </threadedComment>
  <threadedComment ref="N9" dT="2026-07-02T21:34:00.98" personId="{A6B729E8-E816-4DE5-8FC0-5F3BD0B2ED0C}" id="{CD9A1CB7-EC16-4335-BA18-858778F06B5A}">
    <text>Rapport récapitulatif de l'établissement de santé - Nombre de comprimés retournés - ce chiffre doit être basé sur le comptage des flacons retournés</text>
  </threadedComment>
  <threadedComment ref="P9" dT="2026-07-02T21:34:17.39" personId="{A6B729E8-E816-4DE5-8FC0-5F3BD0B2ED0C}" id="{D9BCBA99-A623-4128-A2F9-D370456E966A}">
    <text>Sans objet pour cet exercice – le personnel du district remplirait cette rubrique en examinant les stocks retournés.</text>
  </threadedComment>
  <threadedComment ref="R9" dT="2026-07-02T21:34:35.55" personId="{A6B729E8-E816-4DE5-8FC0-5F3BD0B2ED0C}" id="{996A946D-322E-4B73-8141-6DF2B6E24AB8}">
    <text>La somme de la colonne solde restant (a+b) et de la quantité reçue (c+d)</text>
  </threadedComment>
  <threadedComment ref="T9" dT="2026-07-02T21:34:44.03" personId="{A6B729E8-E816-4DE5-8FC0-5F3BD0B2ED0C}" id="{7F7A01BD-57A0-41B5-865F-37A1D75D5D33}">
    <text>Calculé en multipliant le nombre de personnes traitées par la dose moyenne par personne</text>
  </threadedComment>
  <threadedComment ref="V9" dT="2026-07-02T21:34:54.77" personId="{A6B729E8-E816-4DE5-8FC0-5F3BD0B2ED0C}" id="{99409993-2881-4EB9-8A30-92152DA8C698}">
    <text>Calculé en déduisant du stock total pour l'année la quantité estimée distribuée, la quantité perdue/périmée ou transférée</text>
  </threadedComment>
  <threadedComment ref="X9" dT="2026-07-02T21:35:09.56" personId="{A6B729E8-E816-4DE5-8FC0-5F3BD0B2ED0C}" id="{AB0CB87E-89C3-42A1-9C89-9055607EED12}">
    <text>Compare le solde théorique avec le solde réel et indique la différence</text>
  </threadedComment>
  <threadedComment ref="Z9" dT="2026-07-02T21:35:19.99" personId="{A6B729E8-E816-4DE5-8FC0-5F3BD0B2ED0C}" id="{21AB29F7-F5D1-4B78-B40C-8FDE4C92DAD2}">
    <text>Pourcentage du stock total non comptabilisé (l'écart)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3:D31"/>
  <sheetViews>
    <sheetView topLeftCell="A13" workbookViewId="0">
      <selection activeCell="B31" sqref="B31"/>
    </sheetView>
  </sheetViews>
  <sheetFormatPr defaultColWidth="10.85546875" defaultRowHeight="14.45"/>
  <cols>
    <col min="1" max="1" width="19.140625" customWidth="1"/>
    <col min="2" max="2" width="73" customWidth="1"/>
    <col min="3" max="3" width="29.28515625" customWidth="1"/>
    <col min="4" max="4" width="5.140625" customWidth="1"/>
  </cols>
  <sheetData>
    <row r="3" spans="1:4" ht="21.95" thickBot="1">
      <c r="A3" s="249" t="s">
        <v>0</v>
      </c>
      <c r="B3" s="250"/>
      <c r="C3" s="250"/>
      <c r="D3" s="250"/>
    </row>
    <row r="4" spans="1:4" ht="68.099999999999994" customHeight="1" thickBot="1">
      <c r="A4" s="251"/>
      <c r="B4" s="252"/>
      <c r="C4" s="252"/>
      <c r="D4" s="253"/>
    </row>
    <row r="5" spans="1:4" ht="15.95" thickBot="1">
      <c r="A5" s="254" t="s">
        <v>1</v>
      </c>
      <c r="B5" s="304"/>
      <c r="C5" s="304"/>
      <c r="D5" s="305"/>
    </row>
    <row r="6" spans="1:4">
      <c r="A6" s="3"/>
      <c r="B6" s="255"/>
      <c r="C6" s="256"/>
      <c r="D6" s="257"/>
    </row>
    <row r="7" spans="1:4">
      <c r="A7" s="4"/>
      <c r="B7" s="264"/>
      <c r="C7" s="265"/>
      <c r="D7" s="266"/>
    </row>
    <row r="8" spans="1:4">
      <c r="A8" s="4" t="s">
        <v>2</v>
      </c>
      <c r="B8" s="1"/>
      <c r="C8" s="2"/>
      <c r="D8" s="5"/>
    </row>
    <row r="9" spans="1:4">
      <c r="A9" s="4" t="s">
        <v>3</v>
      </c>
      <c r="B9" s="1"/>
      <c r="C9" s="2"/>
      <c r="D9" s="5"/>
    </row>
    <row r="10" spans="1:4" ht="15.6" customHeight="1" thickBot="1">
      <c r="A10" s="6" t="s">
        <v>4</v>
      </c>
      <c r="B10" s="1"/>
      <c r="C10" s="2"/>
      <c r="D10" s="5"/>
    </row>
    <row r="11" spans="1:4" ht="15" thickBot="1">
      <c r="A11" s="6"/>
      <c r="B11" s="7"/>
      <c r="C11" s="8"/>
      <c r="D11" s="9"/>
    </row>
    <row r="12" spans="1:4" ht="15.95" thickBot="1">
      <c r="A12" s="306" t="s">
        <v>5</v>
      </c>
      <c r="B12" s="304"/>
      <c r="C12" s="304"/>
      <c r="D12" s="305"/>
    </row>
    <row r="13" spans="1:4">
      <c r="A13" s="307" t="s">
        <v>6</v>
      </c>
      <c r="B13" s="308"/>
      <c r="C13" s="308"/>
      <c r="D13" s="309"/>
    </row>
    <row r="14" spans="1:4">
      <c r="A14" s="212"/>
      <c r="B14" s="261" t="s">
        <v>7</v>
      </c>
      <c r="C14" s="262"/>
      <c r="D14" s="263"/>
    </row>
    <row r="15" spans="1:4">
      <c r="A15" s="213"/>
      <c r="B15" s="214" t="s">
        <v>8</v>
      </c>
      <c r="C15" s="68"/>
      <c r="D15" s="69"/>
    </row>
    <row r="16" spans="1:4" ht="15" thickBot="1">
      <c r="A16" s="10"/>
      <c r="B16" s="258" t="s">
        <v>9</v>
      </c>
      <c r="C16" s="259"/>
      <c r="D16" s="260"/>
    </row>
    <row r="19" spans="1:2" ht="15">
      <c r="A19" s="297" t="s">
        <v>10</v>
      </c>
      <c r="B19" s="298" t="s">
        <v>11</v>
      </c>
    </row>
    <row r="20" spans="1:2" ht="24">
      <c r="A20" s="299" t="s">
        <v>12</v>
      </c>
      <c r="B20" s="300" t="s">
        <v>13</v>
      </c>
    </row>
    <row r="21" spans="1:2" ht="15">
      <c r="A21" s="299" t="s">
        <v>14</v>
      </c>
      <c r="B21" s="300" t="s">
        <v>15</v>
      </c>
    </row>
    <row r="22" spans="1:2" ht="24">
      <c r="A22" s="299" t="s">
        <v>16</v>
      </c>
      <c r="B22" s="300" t="s">
        <v>17</v>
      </c>
    </row>
    <row r="23" spans="1:2" ht="48">
      <c r="A23" s="299" t="s">
        <v>18</v>
      </c>
      <c r="B23" s="300" t="s">
        <v>19</v>
      </c>
    </row>
    <row r="24" spans="1:2" ht="24">
      <c r="A24" s="299" t="s">
        <v>20</v>
      </c>
      <c r="B24" s="300" t="s">
        <v>21</v>
      </c>
    </row>
    <row r="25" spans="1:2" ht="24">
      <c r="A25" s="299" t="s">
        <v>22</v>
      </c>
      <c r="B25" s="300" t="s">
        <v>23</v>
      </c>
    </row>
    <row r="26" spans="1:2" ht="24">
      <c r="A26" s="299" t="s">
        <v>24</v>
      </c>
      <c r="B26" s="300" t="s">
        <v>25</v>
      </c>
    </row>
    <row r="27" spans="1:2" ht="15">
      <c r="A27" s="301" t="s">
        <v>26</v>
      </c>
      <c r="B27" s="300" t="s">
        <v>27</v>
      </c>
    </row>
    <row r="28" spans="1:2" ht="24">
      <c r="A28" s="301" t="s">
        <v>28</v>
      </c>
      <c r="B28" s="300" t="s">
        <v>29</v>
      </c>
    </row>
    <row r="29" spans="1:2" ht="24">
      <c r="A29" s="301" t="s">
        <v>30</v>
      </c>
      <c r="B29" s="300" t="s">
        <v>31</v>
      </c>
    </row>
    <row r="30" spans="1:2" ht="15">
      <c r="A30" s="301" t="s">
        <v>32</v>
      </c>
      <c r="B30" s="300" t="s">
        <v>33</v>
      </c>
    </row>
    <row r="31" spans="1:2" ht="15">
      <c r="A31" s="301" t="s">
        <v>34</v>
      </c>
      <c r="B31" s="300" t="s">
        <v>35</v>
      </c>
    </row>
  </sheetData>
  <mergeCells count="9">
    <mergeCell ref="A3:D3"/>
    <mergeCell ref="A4:D4"/>
    <mergeCell ref="A5:D5"/>
    <mergeCell ref="B6:D6"/>
    <mergeCell ref="B16:D16"/>
    <mergeCell ref="A13:D13"/>
    <mergeCell ref="B14:D14"/>
    <mergeCell ref="B7:D7"/>
    <mergeCell ref="A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4BF8-C369-4F54-93A0-E0C05F64FC90}">
  <sheetPr>
    <tabColor theme="3"/>
  </sheetPr>
  <dimension ref="A1:AC25"/>
  <sheetViews>
    <sheetView zoomScale="80" zoomScaleNormal="80" workbookViewId="0">
      <selection activeCell="J4" sqref="J4:K6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0" width="10.28515625" style="122" customWidth="1"/>
    <col min="11" max="11" width="13.42578125" style="122" customWidth="1"/>
    <col min="12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8" t="s">
        <v>36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/>
      <c r="C3" s="125"/>
      <c r="D3" s="126"/>
      <c r="E3" s="125"/>
      <c r="F3" s="125"/>
      <c r="G3" s="125"/>
      <c r="H3" s="125"/>
      <c r="I3" s="125"/>
      <c r="J3" s="269" t="s">
        <v>37</v>
      </c>
      <c r="K3" s="270"/>
      <c r="L3" s="127" t="s">
        <v>38</v>
      </c>
      <c r="M3" s="127" t="s">
        <v>39</v>
      </c>
      <c r="N3" s="127" t="s">
        <v>40</v>
      </c>
      <c r="O3" s="127" t="s">
        <v>41</v>
      </c>
      <c r="P3" s="127" t="s">
        <v>42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43</v>
      </c>
      <c r="C4" s="125"/>
      <c r="D4" s="188">
        <v>46113</v>
      </c>
      <c r="E4" s="125"/>
      <c r="F4" s="125"/>
      <c r="G4" s="128"/>
      <c r="H4" s="128"/>
      <c r="I4" s="129"/>
      <c r="J4" s="302" t="s">
        <v>44</v>
      </c>
      <c r="K4" s="30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45</v>
      </c>
      <c r="C5" s="125"/>
      <c r="D5" s="126" t="s">
        <v>46</v>
      </c>
      <c r="E5" s="125"/>
      <c r="F5" s="125"/>
      <c r="G5" s="125"/>
      <c r="H5" s="125"/>
      <c r="I5" s="125"/>
      <c r="J5" s="302" t="s">
        <v>47</v>
      </c>
      <c r="K5" s="30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48</v>
      </c>
      <c r="C6" s="134"/>
      <c r="D6" s="126" t="s">
        <v>49</v>
      </c>
      <c r="E6" s="135"/>
      <c r="F6" s="136"/>
      <c r="G6" s="136"/>
      <c r="H6" s="136"/>
      <c r="I6" s="136"/>
      <c r="J6" s="302" t="s">
        <v>50</v>
      </c>
      <c r="K6" s="30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.6" thickBot="1">
      <c r="C8" s="141"/>
      <c r="D8" s="271" t="s">
        <v>51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3" t="s">
        <v>52</v>
      </c>
      <c r="S8" s="274"/>
      <c r="T8" s="274"/>
      <c r="U8" s="274"/>
      <c r="V8" s="274"/>
      <c r="W8" s="274"/>
      <c r="X8" s="274"/>
      <c r="Y8" s="274"/>
      <c r="Z8" s="274"/>
      <c r="AA8" s="275"/>
      <c r="AC8" s="142"/>
    </row>
    <row r="9" spans="2:29" s="144" customFormat="1" ht="41.45" customHeight="1">
      <c r="B9" s="276"/>
      <c r="C9" s="277" t="s">
        <v>53</v>
      </c>
      <c r="D9" s="279" t="s">
        <v>12</v>
      </c>
      <c r="E9" s="267"/>
      <c r="F9" s="280" t="s">
        <v>14</v>
      </c>
      <c r="G9" s="280"/>
      <c r="H9" s="283" t="s">
        <v>54</v>
      </c>
      <c r="I9" s="284"/>
      <c r="J9" s="267" t="s">
        <v>18</v>
      </c>
      <c r="K9" s="267"/>
      <c r="L9" s="267" t="s">
        <v>20</v>
      </c>
      <c r="M9" s="267"/>
      <c r="N9" s="267" t="s">
        <v>22</v>
      </c>
      <c r="O9" s="267"/>
      <c r="P9" s="267" t="s">
        <v>24</v>
      </c>
      <c r="Q9" s="283"/>
      <c r="R9" s="287" t="s">
        <v>26</v>
      </c>
      <c r="S9" s="281"/>
      <c r="T9" s="288" t="s">
        <v>28</v>
      </c>
      <c r="U9" s="288"/>
      <c r="V9" s="288" t="s">
        <v>30</v>
      </c>
      <c r="W9" s="288"/>
      <c r="X9" s="288" t="s">
        <v>32</v>
      </c>
      <c r="Y9" s="288"/>
      <c r="Z9" s="281" t="s">
        <v>34</v>
      </c>
      <c r="AA9" s="282"/>
      <c r="AB9" s="285" t="s">
        <v>55</v>
      </c>
      <c r="AC9" s="143"/>
    </row>
    <row r="10" spans="2:29" s="149" customFormat="1" ht="27" customHeight="1" thickBot="1">
      <c r="B10" s="276"/>
      <c r="C10" s="278"/>
      <c r="D10" s="145" t="s">
        <v>38</v>
      </c>
      <c r="E10" s="146" t="s">
        <v>39</v>
      </c>
      <c r="F10" s="145" t="s">
        <v>38</v>
      </c>
      <c r="G10" s="146" t="s">
        <v>39</v>
      </c>
      <c r="H10" s="147" t="s">
        <v>56</v>
      </c>
      <c r="I10" s="147" t="s">
        <v>57</v>
      </c>
      <c r="J10" s="145" t="s">
        <v>38</v>
      </c>
      <c r="K10" s="146" t="s">
        <v>39</v>
      </c>
      <c r="L10" s="145" t="s">
        <v>38</v>
      </c>
      <c r="M10" s="146" t="s">
        <v>39</v>
      </c>
      <c r="N10" s="145" t="s">
        <v>38</v>
      </c>
      <c r="O10" s="146" t="s">
        <v>39</v>
      </c>
      <c r="P10" s="145" t="s">
        <v>38</v>
      </c>
      <c r="Q10" s="146" t="s">
        <v>39</v>
      </c>
      <c r="R10" s="90" t="s">
        <v>38</v>
      </c>
      <c r="S10" s="91" t="s">
        <v>39</v>
      </c>
      <c r="T10" s="90" t="s">
        <v>38</v>
      </c>
      <c r="U10" s="91" t="s">
        <v>39</v>
      </c>
      <c r="V10" s="90" t="s">
        <v>38</v>
      </c>
      <c r="W10" s="91" t="s">
        <v>39</v>
      </c>
      <c r="X10" s="90" t="s">
        <v>38</v>
      </c>
      <c r="Y10" s="91" t="s">
        <v>39</v>
      </c>
      <c r="Z10" s="90" t="s">
        <v>38</v>
      </c>
      <c r="AA10" s="91" t="s">
        <v>39</v>
      </c>
      <c r="AB10" s="286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81</v>
      </c>
      <c r="D12" s="157">
        <v>17000</v>
      </c>
      <c r="E12" s="158">
        <v>13500</v>
      </c>
      <c r="F12" s="159">
        <v>130000</v>
      </c>
      <c r="G12" s="158">
        <v>116500</v>
      </c>
      <c r="H12" s="160">
        <v>33624</v>
      </c>
      <c r="I12" s="160">
        <v>62639</v>
      </c>
      <c r="J12" s="159">
        <v>0</v>
      </c>
      <c r="K12" s="158">
        <v>0</v>
      </c>
      <c r="L12" s="159">
        <v>775</v>
      </c>
      <c r="M12" s="158">
        <v>623</v>
      </c>
      <c r="N12" s="159">
        <v>13235</v>
      </c>
      <c r="O12" s="158">
        <v>22357</v>
      </c>
      <c r="P12" s="161">
        <v>0</v>
      </c>
      <c r="Q12" s="162">
        <v>0</v>
      </c>
      <c r="R12" s="97">
        <f>+D12+F12</f>
        <v>147000</v>
      </c>
      <c r="S12" s="98">
        <f>+E12+G12</f>
        <v>130000</v>
      </c>
      <c r="T12" s="99">
        <f>I12*2</f>
        <v>125278</v>
      </c>
      <c r="U12" s="100">
        <f>(H12+I12)*1</f>
        <v>96263</v>
      </c>
      <c r="V12" s="99">
        <f>R12-T12-J12-L12</f>
        <v>20947</v>
      </c>
      <c r="W12" s="100">
        <f>S12-U12-K12-M12</f>
        <v>33114</v>
      </c>
      <c r="X12" s="101">
        <f>V12-N12</f>
        <v>7712</v>
      </c>
      <c r="Y12" s="102">
        <f>W12-O12</f>
        <v>10757</v>
      </c>
      <c r="Z12" s="103">
        <f>(X12+L12)/R12</f>
        <v>5.7734693877551022E-2</v>
      </c>
      <c r="AA12" s="103">
        <f>(Y12+M12)/S12</f>
        <v>8.7538461538461537E-2</v>
      </c>
      <c r="AB12" s="163"/>
      <c r="AC12" s="164"/>
    </row>
    <row r="13" spans="2:29" s="172" customFormat="1" ht="24.95" customHeight="1">
      <c r="B13" s="165">
        <v>2</v>
      </c>
      <c r="C13" s="156" t="s">
        <v>82</v>
      </c>
      <c r="D13" s="166">
        <v>0</v>
      </c>
      <c r="E13" s="167">
        <v>0</v>
      </c>
      <c r="F13" s="159"/>
      <c r="G13" s="158"/>
      <c r="H13" s="160"/>
      <c r="I13" s="168"/>
      <c r="J13" s="169"/>
      <c r="K13" s="167"/>
      <c r="L13" s="169"/>
      <c r="M13" s="167"/>
      <c r="N13" s="159"/>
      <c r="O13" s="158"/>
      <c r="P13" s="161"/>
      <c r="Q13" s="162"/>
      <c r="R13" s="97">
        <f t="shared" ref="R13:S15" si="0">+D13+F13</f>
        <v>0</v>
      </c>
      <c r="S13" s="98">
        <f t="shared" si="0"/>
        <v>0</v>
      </c>
      <c r="T13" s="99">
        <f t="shared" ref="T13:T15" si="1">I13*2</f>
        <v>0</v>
      </c>
      <c r="U13" s="100">
        <f t="shared" ref="U13:U15" si="2">(H13+I13)*1</f>
        <v>0</v>
      </c>
      <c r="V13" s="99">
        <f t="shared" ref="V13:W23" si="3">R13-T13-J13-L13</f>
        <v>0</v>
      </c>
      <c r="W13" s="100">
        <f t="shared" si="3"/>
        <v>0</v>
      </c>
      <c r="X13" s="101">
        <f>V13-N13</f>
        <v>0</v>
      </c>
      <c r="Y13" s="102">
        <f t="shared" ref="Y13:Y23" si="4">W13-O13</f>
        <v>0</v>
      </c>
      <c r="Z13" s="103" t="e">
        <f t="shared" ref="Z13:AA23" si="5">(X13+L13)/R13</f>
        <v>#DIV/0!</v>
      </c>
      <c r="AA13" s="103" t="e">
        <f t="shared" si="5"/>
        <v>#DIV/0!</v>
      </c>
      <c r="AB13" s="170"/>
      <c r="AC13" s="171"/>
    </row>
    <row r="14" spans="2:29" s="172" customFormat="1" ht="24.95" customHeight="1">
      <c r="B14" s="155">
        <v>3</v>
      </c>
      <c r="C14" s="156" t="s">
        <v>83</v>
      </c>
      <c r="D14" s="166">
        <v>0</v>
      </c>
      <c r="E14" s="167">
        <v>0</v>
      </c>
      <c r="F14" s="159"/>
      <c r="G14" s="158"/>
      <c r="H14" s="168"/>
      <c r="I14" s="168"/>
      <c r="J14" s="169"/>
      <c r="K14" s="167"/>
      <c r="L14" s="169"/>
      <c r="M14" s="167"/>
      <c r="N14" s="169"/>
      <c r="O14" s="167"/>
      <c r="P14" s="161"/>
      <c r="Q14" s="162"/>
      <c r="R14" s="97">
        <f t="shared" si="0"/>
        <v>0</v>
      </c>
      <c r="S14" s="98">
        <f t="shared" si="0"/>
        <v>0</v>
      </c>
      <c r="T14" s="99">
        <f t="shared" si="1"/>
        <v>0</v>
      </c>
      <c r="U14" s="100">
        <f t="shared" si="2"/>
        <v>0</v>
      </c>
      <c r="V14" s="99">
        <f t="shared" si="3"/>
        <v>0</v>
      </c>
      <c r="W14" s="100">
        <f t="shared" si="3"/>
        <v>0</v>
      </c>
      <c r="X14" s="101">
        <f t="shared" ref="X14:X23" si="6">V14-N14</f>
        <v>0</v>
      </c>
      <c r="Y14" s="102">
        <f t="shared" si="4"/>
        <v>0</v>
      </c>
      <c r="Z14" s="103" t="e">
        <f t="shared" si="5"/>
        <v>#DIV/0!</v>
      </c>
      <c r="AA14" s="103" t="e">
        <f t="shared" si="5"/>
        <v>#DIV/0!</v>
      </c>
      <c r="AB14" s="170"/>
      <c r="AC14" s="171"/>
    </row>
    <row r="15" spans="2:29" ht="24.95" customHeight="1">
      <c r="B15" s="155">
        <v>4</v>
      </c>
      <c r="C15" s="156" t="s">
        <v>84</v>
      </c>
      <c r="D15" s="166">
        <v>0</v>
      </c>
      <c r="E15" s="167">
        <v>0</v>
      </c>
      <c r="F15" s="159"/>
      <c r="G15" s="158"/>
      <c r="H15" s="168"/>
      <c r="I15" s="168"/>
      <c r="J15" s="159"/>
      <c r="K15" s="158"/>
      <c r="L15" s="169"/>
      <c r="M15" s="167"/>
      <c r="N15" s="169"/>
      <c r="O15" s="167"/>
      <c r="P15" s="161"/>
      <c r="Q15" s="162"/>
      <c r="R15" s="97">
        <f t="shared" si="0"/>
        <v>0</v>
      </c>
      <c r="S15" s="98">
        <f t="shared" si="0"/>
        <v>0</v>
      </c>
      <c r="T15" s="99">
        <f t="shared" si="1"/>
        <v>0</v>
      </c>
      <c r="U15" s="100">
        <f t="shared" si="2"/>
        <v>0</v>
      </c>
      <c r="V15" s="99">
        <f t="shared" si="3"/>
        <v>0</v>
      </c>
      <c r="W15" s="100">
        <f t="shared" si="3"/>
        <v>0</v>
      </c>
      <c r="X15" s="101">
        <f t="shared" si="6"/>
        <v>0</v>
      </c>
      <c r="Y15" s="102">
        <f t="shared" si="4"/>
        <v>0</v>
      </c>
      <c r="Z15" s="103" t="e">
        <f t="shared" si="5"/>
        <v>#DIV/0!</v>
      </c>
      <c r="AA15" s="103" t="e">
        <f t="shared" si="5"/>
        <v>#DIV/0!</v>
      </c>
      <c r="AB15" s="170"/>
      <c r="AC15" s="164"/>
    </row>
    <row r="16" spans="2:29" ht="24.95" customHeight="1">
      <c r="B16" s="165">
        <v>5</v>
      </c>
      <c r="C16" s="156" t="s">
        <v>85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03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03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03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03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03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03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03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03" t="e">
        <f t="shared" si="5"/>
        <v>#DIV/0!</v>
      </c>
      <c r="AA23" s="103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86</v>
      </c>
      <c r="D24" s="184">
        <v>17000</v>
      </c>
      <c r="E24" s="184">
        <v>13500</v>
      </c>
      <c r="F24" s="184">
        <v>130000</v>
      </c>
      <c r="G24" s="184">
        <v>116500</v>
      </c>
      <c r="H24" s="184">
        <v>33624</v>
      </c>
      <c r="I24" s="184">
        <v>62639</v>
      </c>
      <c r="J24" s="184">
        <v>0</v>
      </c>
      <c r="K24" s="184">
        <v>0</v>
      </c>
      <c r="L24" s="184">
        <v>775</v>
      </c>
      <c r="M24" s="184">
        <v>623</v>
      </c>
      <c r="N24" s="184">
        <v>13235</v>
      </c>
      <c r="O24" s="184">
        <v>22357</v>
      </c>
      <c r="P24" s="184">
        <v>0</v>
      </c>
      <c r="Q24" s="184">
        <v>0</v>
      </c>
      <c r="R24" s="115">
        <f t="shared" ref="R24:AA24" si="12">SUM(R12:R23)</f>
        <v>147000</v>
      </c>
      <c r="S24" s="116">
        <f t="shared" si="12"/>
        <v>130000</v>
      </c>
      <c r="T24" s="116">
        <f t="shared" si="12"/>
        <v>125278</v>
      </c>
      <c r="U24" s="116">
        <f t="shared" si="12"/>
        <v>96263</v>
      </c>
      <c r="V24" s="116">
        <f t="shared" si="12"/>
        <v>20947</v>
      </c>
      <c r="W24" s="116">
        <f t="shared" si="12"/>
        <v>33114</v>
      </c>
      <c r="X24" s="116">
        <f t="shared" si="12"/>
        <v>7712</v>
      </c>
      <c r="Y24" s="117">
        <f>SUM(Y12:Y23)</f>
        <v>10757</v>
      </c>
      <c r="Z24" s="118">
        <f t="shared" ref="Z24:AA24" si="13">X24/R24</f>
        <v>5.2462585034013604E-2</v>
      </c>
      <c r="AA24" s="119">
        <f t="shared" si="13"/>
        <v>8.2746153846153844E-2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11" name="Range1"/>
    <protectedRange algorithmName="SHA-512" hashValue="n+4IVY3L2PcQ+Rhk514jJigmaHtSEIG8ckjLPQCrfEdDe0nLyoI8k+7qw1sI0vOoB8W8LrLs38t3WV8+EXN8kw==" saltValue="ezwR2TFEX0pHr83w0UQ2Eg==" spinCount="100000" sqref="R12:AA24" name="Range1_1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conditionalFormatting sqref="Z12:AA24">
    <cfRule type="cellIs" dxfId="17" priority="1" operator="between">
      <formula>0.06</formula>
      <formula>0.09</formula>
    </cfRule>
    <cfRule type="cellIs" dxfId="16" priority="2" operator="greaterThan">
      <formula>0.1</formula>
    </cfRule>
    <cfRule type="cellIs" dxfId="15" priority="3" operator="between">
      <formula>5</formula>
      <formula>0.1</formula>
    </cfRule>
    <cfRule type="cellIs" dxfId="14" priority="4" operator="lessThan">
      <formula>0.06</formula>
    </cfRule>
    <cfRule type="cellIs" dxfId="13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21C9-8199-493C-93B7-226D8B99BA40}">
  <sheetPr>
    <tabColor theme="3"/>
  </sheetPr>
  <dimension ref="A1:AC25"/>
  <sheetViews>
    <sheetView tabSelected="1" zoomScale="80" zoomScaleNormal="80" workbookViewId="0">
      <selection activeCell="H4" sqref="H4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8" t="s">
        <v>87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88</v>
      </c>
      <c r="C3" s="125"/>
      <c r="D3" s="126" t="s">
        <v>81</v>
      </c>
      <c r="E3" s="125"/>
      <c r="F3" s="125"/>
      <c r="G3" s="125"/>
      <c r="H3" s="125"/>
      <c r="I3" s="125"/>
      <c r="J3" s="269" t="s">
        <v>37</v>
      </c>
      <c r="K3" s="270"/>
      <c r="L3" s="127" t="s">
        <v>38</v>
      </c>
      <c r="M3" s="127" t="s">
        <v>39</v>
      </c>
      <c r="N3" s="127" t="s">
        <v>40</v>
      </c>
      <c r="O3" s="127" t="s">
        <v>41</v>
      </c>
      <c r="P3" s="127" t="s">
        <v>42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43</v>
      </c>
      <c r="C4" s="125"/>
      <c r="D4" s="188">
        <v>46113</v>
      </c>
      <c r="E4" s="125"/>
      <c r="F4" s="125"/>
      <c r="G4" s="128"/>
      <c r="H4" s="128"/>
      <c r="I4" s="129"/>
      <c r="J4" s="302" t="s">
        <v>44</v>
      </c>
      <c r="K4" s="30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45</v>
      </c>
      <c r="C5" s="125"/>
      <c r="D5" s="126" t="s">
        <v>46</v>
      </c>
      <c r="E5" s="125"/>
      <c r="F5" s="125"/>
      <c r="G5" s="125"/>
      <c r="H5" s="125"/>
      <c r="I5" s="125"/>
      <c r="J5" s="302" t="s">
        <v>47</v>
      </c>
      <c r="K5" s="30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48</v>
      </c>
      <c r="C6" s="134"/>
      <c r="D6" s="126" t="s">
        <v>49</v>
      </c>
      <c r="E6" s="135"/>
      <c r="F6" s="136"/>
      <c r="G6" s="136"/>
      <c r="H6" s="136"/>
      <c r="I6" s="136"/>
      <c r="J6" s="302" t="s">
        <v>50</v>
      </c>
      <c r="K6" s="30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71" t="s">
        <v>51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3" t="s">
        <v>52</v>
      </c>
      <c r="S8" s="274"/>
      <c r="T8" s="274"/>
      <c r="U8" s="274"/>
      <c r="V8" s="274"/>
      <c r="W8" s="274"/>
      <c r="X8" s="274"/>
      <c r="Y8" s="274"/>
      <c r="Z8" s="274"/>
      <c r="AA8" s="275"/>
      <c r="AC8" s="142"/>
    </row>
    <row r="9" spans="2:29" s="144" customFormat="1" ht="41.45" customHeight="1">
      <c r="B9" s="276"/>
      <c r="C9" s="277" t="s">
        <v>89</v>
      </c>
      <c r="D9" s="279" t="s">
        <v>12</v>
      </c>
      <c r="E9" s="267"/>
      <c r="F9" s="280" t="s">
        <v>14</v>
      </c>
      <c r="G9" s="280"/>
      <c r="H9" s="283" t="s">
        <v>54</v>
      </c>
      <c r="I9" s="284"/>
      <c r="J9" s="267" t="s">
        <v>18</v>
      </c>
      <c r="K9" s="267"/>
      <c r="L9" s="267" t="s">
        <v>20</v>
      </c>
      <c r="M9" s="267"/>
      <c r="N9" s="267" t="s">
        <v>22</v>
      </c>
      <c r="O9" s="267"/>
      <c r="P9" s="267" t="s">
        <v>24</v>
      </c>
      <c r="Q9" s="283"/>
      <c r="R9" s="287" t="s">
        <v>26</v>
      </c>
      <c r="S9" s="281"/>
      <c r="T9" s="288" t="s">
        <v>28</v>
      </c>
      <c r="U9" s="288"/>
      <c r="V9" s="288" t="s">
        <v>30</v>
      </c>
      <c r="W9" s="288"/>
      <c r="X9" s="288" t="s">
        <v>32</v>
      </c>
      <c r="Y9" s="288"/>
      <c r="Z9" s="281" t="s">
        <v>34</v>
      </c>
      <c r="AA9" s="282"/>
      <c r="AB9" s="285" t="s">
        <v>55</v>
      </c>
      <c r="AC9" s="143"/>
    </row>
    <row r="10" spans="2:29" s="149" customFormat="1" ht="27" customHeight="1">
      <c r="B10" s="276"/>
      <c r="C10" s="278"/>
      <c r="D10" s="145" t="s">
        <v>38</v>
      </c>
      <c r="E10" s="146" t="s">
        <v>39</v>
      </c>
      <c r="F10" s="145" t="s">
        <v>38</v>
      </c>
      <c r="G10" s="146" t="s">
        <v>39</v>
      </c>
      <c r="H10" s="147" t="s">
        <v>56</v>
      </c>
      <c r="I10" s="147" t="s">
        <v>57</v>
      </c>
      <c r="J10" s="145" t="s">
        <v>38</v>
      </c>
      <c r="K10" s="146" t="s">
        <v>39</v>
      </c>
      <c r="L10" s="145" t="s">
        <v>38</v>
      </c>
      <c r="M10" s="146" t="s">
        <v>39</v>
      </c>
      <c r="N10" s="145" t="s">
        <v>38</v>
      </c>
      <c r="O10" s="146" t="s">
        <v>39</v>
      </c>
      <c r="P10" s="145" t="s">
        <v>38</v>
      </c>
      <c r="Q10" s="146" t="s">
        <v>39</v>
      </c>
      <c r="R10" s="90" t="s">
        <v>38</v>
      </c>
      <c r="S10" s="91" t="s">
        <v>39</v>
      </c>
      <c r="T10" s="90" t="s">
        <v>38</v>
      </c>
      <c r="U10" s="91" t="s">
        <v>39</v>
      </c>
      <c r="V10" s="90" t="s">
        <v>38</v>
      </c>
      <c r="W10" s="91" t="s">
        <v>39</v>
      </c>
      <c r="X10" s="90" t="s">
        <v>38</v>
      </c>
      <c r="Y10" s="91" t="s">
        <v>39</v>
      </c>
      <c r="Z10" s="90" t="s">
        <v>38</v>
      </c>
      <c r="AA10" s="91" t="s">
        <v>39</v>
      </c>
      <c r="AB10" s="286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90</v>
      </c>
      <c r="D12" s="157">
        <v>0</v>
      </c>
      <c r="E12" s="158">
        <v>0</v>
      </c>
      <c r="F12" s="159">
        <v>49000</v>
      </c>
      <c r="G12" s="158">
        <v>39500</v>
      </c>
      <c r="H12" s="160">
        <v>9303</v>
      </c>
      <c r="I12" s="160">
        <v>19332</v>
      </c>
      <c r="J12" s="159">
        <v>0</v>
      </c>
      <c r="K12" s="158">
        <v>0</v>
      </c>
      <c r="L12" s="159">
        <v>65</v>
      </c>
      <c r="M12" s="158">
        <v>73</v>
      </c>
      <c r="N12" s="159">
        <v>7735</v>
      </c>
      <c r="O12" s="158">
        <v>7357</v>
      </c>
      <c r="P12" s="161" t="s">
        <v>91</v>
      </c>
      <c r="Q12" s="162" t="s">
        <v>92</v>
      </c>
      <c r="R12" s="97">
        <f>+D12+F12</f>
        <v>49000</v>
      </c>
      <c r="S12" s="98">
        <f>+E12+G12</f>
        <v>39500</v>
      </c>
      <c r="T12" s="99">
        <f>I12*2</f>
        <v>38664</v>
      </c>
      <c r="U12" s="100">
        <f>(H12+I12)*1</f>
        <v>28635</v>
      </c>
      <c r="V12" s="99">
        <f>R12-T12-J12-L12</f>
        <v>10271</v>
      </c>
      <c r="W12" s="100">
        <f>S12-U12-K12-M12</f>
        <v>10792</v>
      </c>
      <c r="X12" s="101">
        <f>V12-N12</f>
        <v>2536</v>
      </c>
      <c r="Y12" s="102">
        <f>W12-O12</f>
        <v>3435</v>
      </c>
      <c r="Z12" s="103">
        <f>(X12+L12)/R12</f>
        <v>5.3081632653061227E-2</v>
      </c>
      <c r="AA12" s="103">
        <f>(Y12+M12)/S12</f>
        <v>8.8810126582278479E-2</v>
      </c>
      <c r="AB12" s="163"/>
      <c r="AC12" s="164"/>
    </row>
    <row r="13" spans="2:29" s="172" customFormat="1" ht="24.95" customHeight="1">
      <c r="B13" s="165">
        <v>2</v>
      </c>
      <c r="C13" s="156" t="s">
        <v>93</v>
      </c>
      <c r="D13" s="157">
        <v>5000</v>
      </c>
      <c r="E13" s="167">
        <v>3500</v>
      </c>
      <c r="F13" s="159">
        <v>26000</v>
      </c>
      <c r="G13" s="158">
        <v>27000</v>
      </c>
      <c r="H13" s="160">
        <v>5476</v>
      </c>
      <c r="I13" s="168">
        <v>14173</v>
      </c>
      <c r="J13" s="169">
        <v>0</v>
      </c>
      <c r="K13" s="167">
        <v>0</v>
      </c>
      <c r="L13" s="169">
        <v>10</v>
      </c>
      <c r="M13" s="167">
        <v>50</v>
      </c>
      <c r="N13" s="159">
        <v>1500</v>
      </c>
      <c r="O13" s="158">
        <v>9000</v>
      </c>
      <c r="P13" s="161" t="s">
        <v>91</v>
      </c>
      <c r="Q13" s="162" t="s">
        <v>92</v>
      </c>
      <c r="R13" s="97">
        <f t="shared" ref="R13:S15" si="0">+D13+F13</f>
        <v>31000</v>
      </c>
      <c r="S13" s="98">
        <f t="shared" si="0"/>
        <v>30500</v>
      </c>
      <c r="T13" s="99">
        <f t="shared" ref="T13:T15" si="1">I13*2</f>
        <v>28346</v>
      </c>
      <c r="U13" s="100">
        <f t="shared" ref="U13:U15" si="2">(H13+I13)*1</f>
        <v>19649</v>
      </c>
      <c r="V13" s="99">
        <f t="shared" ref="V13:W23" si="3">R13-T13-J13-L13</f>
        <v>2644</v>
      </c>
      <c r="W13" s="100">
        <f t="shared" si="3"/>
        <v>10801</v>
      </c>
      <c r="X13" s="101">
        <f>V13-N13</f>
        <v>1144</v>
      </c>
      <c r="Y13" s="102">
        <f t="shared" ref="Y13:Y23" si="4">W13-O13</f>
        <v>1801</v>
      </c>
      <c r="Z13" s="103">
        <f t="shared" ref="Z13:AA23" si="5">(X13+L13)/R13</f>
        <v>3.72258064516129E-2</v>
      </c>
      <c r="AA13" s="103">
        <f t="shared" si="5"/>
        <v>6.0688524590163932E-2</v>
      </c>
      <c r="AB13" s="170"/>
      <c r="AC13" s="171"/>
    </row>
    <row r="14" spans="2:29" s="172" customFormat="1" ht="24.95" customHeight="1">
      <c r="B14" s="155">
        <v>3</v>
      </c>
      <c r="C14" s="156" t="s">
        <v>94</v>
      </c>
      <c r="D14" s="166">
        <v>2000</v>
      </c>
      <c r="E14" s="167">
        <v>5000</v>
      </c>
      <c r="F14" s="159">
        <v>30000</v>
      </c>
      <c r="G14" s="158">
        <v>25000</v>
      </c>
      <c r="H14" s="168">
        <v>8500</v>
      </c>
      <c r="I14" s="168">
        <v>13500</v>
      </c>
      <c r="J14" s="169">
        <v>0</v>
      </c>
      <c r="K14" s="167">
        <v>0</v>
      </c>
      <c r="L14" s="169">
        <v>0</v>
      </c>
      <c r="M14" s="167">
        <v>0</v>
      </c>
      <c r="N14" s="169">
        <v>3000</v>
      </c>
      <c r="O14" s="167">
        <v>5000</v>
      </c>
      <c r="P14" s="161" t="s">
        <v>91</v>
      </c>
      <c r="Q14" s="162" t="s">
        <v>92</v>
      </c>
      <c r="R14" s="97">
        <f t="shared" si="0"/>
        <v>32000</v>
      </c>
      <c r="S14" s="98">
        <f t="shared" si="0"/>
        <v>30000</v>
      </c>
      <c r="T14" s="99">
        <f t="shared" si="1"/>
        <v>27000</v>
      </c>
      <c r="U14" s="100">
        <f t="shared" si="2"/>
        <v>22000</v>
      </c>
      <c r="V14" s="99">
        <f t="shared" si="3"/>
        <v>5000</v>
      </c>
      <c r="W14" s="100">
        <f t="shared" si="3"/>
        <v>8000</v>
      </c>
      <c r="X14" s="101">
        <f t="shared" ref="X14:X23" si="6">V14-N14</f>
        <v>2000</v>
      </c>
      <c r="Y14" s="102">
        <f t="shared" si="4"/>
        <v>3000</v>
      </c>
      <c r="Z14" s="103">
        <f t="shared" si="5"/>
        <v>6.25E-2</v>
      </c>
      <c r="AA14" s="103">
        <f t="shared" si="5"/>
        <v>0.1</v>
      </c>
      <c r="AB14" s="170"/>
      <c r="AC14" s="171"/>
    </row>
    <row r="15" spans="2:29" ht="24.95" customHeight="1">
      <c r="B15" s="155">
        <v>4</v>
      </c>
      <c r="C15" s="156" t="s">
        <v>95</v>
      </c>
      <c r="D15" s="166">
        <v>10000</v>
      </c>
      <c r="E15" s="167">
        <v>5000</v>
      </c>
      <c r="F15" s="159">
        <v>25000</v>
      </c>
      <c r="G15" s="158">
        <v>25000</v>
      </c>
      <c r="H15" s="168">
        <v>10345</v>
      </c>
      <c r="I15" s="168">
        <v>15634</v>
      </c>
      <c r="J15" s="159">
        <v>0</v>
      </c>
      <c r="K15" s="158">
        <v>0</v>
      </c>
      <c r="L15" s="169">
        <v>700</v>
      </c>
      <c r="M15" s="167">
        <v>500</v>
      </c>
      <c r="N15" s="169">
        <v>1000</v>
      </c>
      <c r="O15" s="167">
        <v>1000</v>
      </c>
      <c r="P15" s="161" t="s">
        <v>91</v>
      </c>
      <c r="Q15" s="162" t="s">
        <v>92</v>
      </c>
      <c r="R15" s="97">
        <f t="shared" si="0"/>
        <v>35000</v>
      </c>
      <c r="S15" s="98">
        <f t="shared" si="0"/>
        <v>30000</v>
      </c>
      <c r="T15" s="99">
        <f t="shared" si="1"/>
        <v>31268</v>
      </c>
      <c r="U15" s="100">
        <f t="shared" si="2"/>
        <v>25979</v>
      </c>
      <c r="V15" s="99">
        <f t="shared" si="3"/>
        <v>3032</v>
      </c>
      <c r="W15" s="100">
        <f t="shared" si="3"/>
        <v>3521</v>
      </c>
      <c r="X15" s="101">
        <f t="shared" si="6"/>
        <v>2032</v>
      </c>
      <c r="Y15" s="102">
        <f t="shared" si="4"/>
        <v>2521</v>
      </c>
      <c r="Z15" s="103">
        <f t="shared" si="5"/>
        <v>7.8057142857142853E-2</v>
      </c>
      <c r="AA15" s="103">
        <f t="shared" si="5"/>
        <v>0.1007</v>
      </c>
      <c r="AB15" s="170"/>
      <c r="AC15" s="164"/>
    </row>
    <row r="16" spans="2:29" ht="24.95" customHeight="1">
      <c r="B16" s="165">
        <v>5</v>
      </c>
      <c r="C16" s="156" t="s">
        <v>96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03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03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03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03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03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03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03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03" t="e">
        <f t="shared" si="5"/>
        <v>#DIV/0!</v>
      </c>
      <c r="AA23" s="103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97</v>
      </c>
      <c r="D24" s="184">
        <v>17000</v>
      </c>
      <c r="E24" s="184">
        <v>13500</v>
      </c>
      <c r="F24" s="184">
        <v>130000</v>
      </c>
      <c r="G24" s="184">
        <v>116500</v>
      </c>
      <c r="H24" s="184">
        <v>33624</v>
      </c>
      <c r="I24" s="184">
        <v>62639</v>
      </c>
      <c r="J24" s="184">
        <v>0</v>
      </c>
      <c r="K24" s="184">
        <v>0</v>
      </c>
      <c r="L24" s="184">
        <v>775</v>
      </c>
      <c r="M24" s="184">
        <v>623</v>
      </c>
      <c r="N24" s="184">
        <v>13235</v>
      </c>
      <c r="O24" s="184">
        <v>22357</v>
      </c>
      <c r="P24" s="184">
        <v>0</v>
      </c>
      <c r="Q24" s="184">
        <v>0</v>
      </c>
      <c r="R24" s="115">
        <f t="shared" ref="R24:AA24" si="12">SUM(R12:R23)</f>
        <v>147000</v>
      </c>
      <c r="S24" s="116">
        <f t="shared" si="12"/>
        <v>130000</v>
      </c>
      <c r="T24" s="116">
        <f t="shared" si="12"/>
        <v>125278</v>
      </c>
      <c r="U24" s="116">
        <f t="shared" si="12"/>
        <v>96263</v>
      </c>
      <c r="V24" s="116">
        <f t="shared" si="12"/>
        <v>20947</v>
      </c>
      <c r="W24" s="116">
        <f t="shared" si="12"/>
        <v>33114</v>
      </c>
      <c r="X24" s="116">
        <f t="shared" si="12"/>
        <v>7712</v>
      </c>
      <c r="Y24" s="117">
        <f>SUM(Y12:Y23)</f>
        <v>10757</v>
      </c>
      <c r="Z24" s="118">
        <f t="shared" ref="Z24:AA24" si="13">X24/R24</f>
        <v>5.2462585034013604E-2</v>
      </c>
      <c r="AA24" s="119">
        <f t="shared" si="13"/>
        <v>8.2746153846153844E-2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11" name="Range1"/>
    <protectedRange algorithmName="SHA-512" hashValue="n+4IVY3L2PcQ+Rhk514jJigmaHtSEIG8ckjLPQCrfEdDe0nLyoI8k+7qw1sI0vOoB8W8LrLs38t3WV8+EXN8kw==" saltValue="ezwR2TFEX0pHr83w0UQ2Eg==" spinCount="100000" sqref="R12:AA24" name="Range1_1"/>
    <protectedRange algorithmName="SHA-512" hashValue="n+4IVY3L2PcQ+Rhk514jJigmaHtSEIG8ckjLPQCrfEdDe0nLyoI8k+7qw1sI0vOoB8W8LrLs38t3WV8+EXN8kw==" saltValue="ezwR2TFEX0pHr83w0UQ2Eg==" spinCount="100000" sqref="R9:AA9" name="Range1_2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conditionalFormatting sqref="Z12:AA24">
    <cfRule type="cellIs" dxfId="12" priority="1" operator="between">
      <formula>0.06</formula>
      <formula>0.09</formula>
    </cfRule>
    <cfRule type="cellIs" dxfId="11" priority="2" operator="greaterThan">
      <formula>0.1</formula>
    </cfRule>
    <cfRule type="cellIs" dxfId="10" priority="3" operator="between">
      <formula>5</formula>
      <formula>0.1</formula>
    </cfRule>
    <cfRule type="cellIs" dxfId="9" priority="4" operator="lessThan">
      <formula>0.06</formula>
    </cfRule>
    <cfRule type="cellIs" dxfId="8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C929-6B50-4975-ACCD-B9ED72EA8711}">
  <sheetPr>
    <tabColor theme="3"/>
  </sheetPr>
  <dimension ref="A1:AC25"/>
  <sheetViews>
    <sheetView topLeftCell="B1" zoomScale="80" zoomScaleNormal="80" workbookViewId="0">
      <selection activeCell="J4" sqref="J4:K6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8" t="s">
        <v>98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99</v>
      </c>
      <c r="C3" s="125"/>
      <c r="D3" s="126" t="s">
        <v>90</v>
      </c>
      <c r="E3" s="125"/>
      <c r="F3" s="125"/>
      <c r="G3" s="125"/>
      <c r="H3" s="125"/>
      <c r="I3" s="125"/>
      <c r="J3" s="269" t="s">
        <v>37</v>
      </c>
      <c r="K3" s="270"/>
      <c r="L3" s="127" t="s">
        <v>38</v>
      </c>
      <c r="M3" s="127" t="s">
        <v>39</v>
      </c>
      <c r="N3" s="127" t="s">
        <v>40</v>
      </c>
      <c r="O3" s="127" t="s">
        <v>41</v>
      </c>
      <c r="P3" s="127" t="s">
        <v>42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43</v>
      </c>
      <c r="C4" s="125"/>
      <c r="D4" s="126" t="s">
        <v>100</v>
      </c>
      <c r="E4" s="125"/>
      <c r="F4" s="125"/>
      <c r="G4" s="128"/>
      <c r="H4" s="128"/>
      <c r="I4" s="129"/>
      <c r="J4" s="302" t="s">
        <v>44</v>
      </c>
      <c r="K4" s="30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45</v>
      </c>
      <c r="C5" s="125"/>
      <c r="D5" s="126" t="s">
        <v>46</v>
      </c>
      <c r="E5" s="125"/>
      <c r="F5" s="125"/>
      <c r="G5" s="125"/>
      <c r="H5" s="125"/>
      <c r="I5" s="125"/>
      <c r="J5" s="302" t="s">
        <v>47</v>
      </c>
      <c r="K5" s="30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48</v>
      </c>
      <c r="C6" s="134"/>
      <c r="D6" s="126" t="s">
        <v>49</v>
      </c>
      <c r="E6" s="135"/>
      <c r="F6" s="136"/>
      <c r="G6" s="136"/>
      <c r="H6" s="136"/>
      <c r="I6" s="136"/>
      <c r="J6" s="302" t="s">
        <v>50</v>
      </c>
      <c r="K6" s="30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71" t="s">
        <v>51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3" t="s">
        <v>52</v>
      </c>
      <c r="S8" s="274"/>
      <c r="T8" s="274"/>
      <c r="U8" s="274"/>
      <c r="V8" s="274"/>
      <c r="W8" s="274"/>
      <c r="X8" s="274"/>
      <c r="Y8" s="274"/>
      <c r="Z8" s="274"/>
      <c r="AA8" s="275"/>
      <c r="AC8" s="142"/>
    </row>
    <row r="9" spans="2:29" s="144" customFormat="1" ht="41.45" customHeight="1">
      <c r="B9" s="276"/>
      <c r="C9" s="277" t="s">
        <v>101</v>
      </c>
      <c r="D9" s="279" t="s">
        <v>12</v>
      </c>
      <c r="E9" s="267"/>
      <c r="F9" s="280" t="s">
        <v>14</v>
      </c>
      <c r="G9" s="280"/>
      <c r="H9" s="283" t="s">
        <v>54</v>
      </c>
      <c r="I9" s="284"/>
      <c r="J9" s="267" t="s">
        <v>18</v>
      </c>
      <c r="K9" s="267"/>
      <c r="L9" s="267" t="s">
        <v>20</v>
      </c>
      <c r="M9" s="267"/>
      <c r="N9" s="267" t="s">
        <v>22</v>
      </c>
      <c r="O9" s="267"/>
      <c r="P9" s="267" t="s">
        <v>24</v>
      </c>
      <c r="Q9" s="283"/>
      <c r="R9" s="287" t="s">
        <v>26</v>
      </c>
      <c r="S9" s="281"/>
      <c r="T9" s="288" t="s">
        <v>28</v>
      </c>
      <c r="U9" s="288"/>
      <c r="V9" s="288" t="s">
        <v>30</v>
      </c>
      <c r="W9" s="288"/>
      <c r="X9" s="288" t="s">
        <v>32</v>
      </c>
      <c r="Y9" s="288"/>
      <c r="Z9" s="281" t="s">
        <v>34</v>
      </c>
      <c r="AA9" s="282"/>
      <c r="AB9" s="285" t="s">
        <v>55</v>
      </c>
      <c r="AC9" s="143"/>
    </row>
    <row r="10" spans="2:29" s="149" customFormat="1" ht="27" customHeight="1">
      <c r="B10" s="276"/>
      <c r="C10" s="278"/>
      <c r="D10" s="145" t="s">
        <v>38</v>
      </c>
      <c r="E10" s="146" t="s">
        <v>39</v>
      </c>
      <c r="F10" s="145" t="s">
        <v>38</v>
      </c>
      <c r="G10" s="146" t="s">
        <v>39</v>
      </c>
      <c r="H10" s="147" t="s">
        <v>56</v>
      </c>
      <c r="I10" s="147" t="s">
        <v>57</v>
      </c>
      <c r="J10" s="145" t="s">
        <v>38</v>
      </c>
      <c r="K10" s="146" t="s">
        <v>39</v>
      </c>
      <c r="L10" s="145" t="s">
        <v>38</v>
      </c>
      <c r="M10" s="146" t="s">
        <v>39</v>
      </c>
      <c r="N10" s="145" t="s">
        <v>38</v>
      </c>
      <c r="O10" s="146" t="s">
        <v>39</v>
      </c>
      <c r="P10" s="145" t="s">
        <v>38</v>
      </c>
      <c r="Q10" s="146" t="s">
        <v>39</v>
      </c>
      <c r="R10" s="90" t="s">
        <v>38</v>
      </c>
      <c r="S10" s="91" t="s">
        <v>39</v>
      </c>
      <c r="T10" s="90" t="s">
        <v>38</v>
      </c>
      <c r="U10" s="91" t="s">
        <v>39</v>
      </c>
      <c r="V10" s="90" t="s">
        <v>38</v>
      </c>
      <c r="W10" s="91" t="s">
        <v>39</v>
      </c>
      <c r="X10" s="90" t="s">
        <v>38</v>
      </c>
      <c r="Y10" s="91" t="s">
        <v>39</v>
      </c>
      <c r="Z10" s="90" t="s">
        <v>38</v>
      </c>
      <c r="AA10" s="91" t="s">
        <v>39</v>
      </c>
      <c r="AB10" s="286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102</v>
      </c>
      <c r="D12" s="157">
        <v>0</v>
      </c>
      <c r="E12" s="158">
        <v>0</v>
      </c>
      <c r="F12" s="159">
        <v>4000</v>
      </c>
      <c r="G12" s="158">
        <v>4000</v>
      </c>
      <c r="H12" s="160">
        <v>528</v>
      </c>
      <c r="I12" s="160">
        <v>1621</v>
      </c>
      <c r="J12" s="159">
        <v>0</v>
      </c>
      <c r="K12" s="158">
        <v>0</v>
      </c>
      <c r="L12" s="159">
        <v>5</v>
      </c>
      <c r="M12" s="158">
        <v>13</v>
      </c>
      <c r="N12" s="159">
        <v>745</v>
      </c>
      <c r="O12" s="158">
        <v>1827</v>
      </c>
      <c r="P12" s="161" t="s">
        <v>91</v>
      </c>
      <c r="Q12" s="162" t="s">
        <v>92</v>
      </c>
      <c r="R12" s="97">
        <f>+D12+F12</f>
        <v>4000</v>
      </c>
      <c r="S12" s="98">
        <f>+E12+G12</f>
        <v>4000</v>
      </c>
      <c r="T12" s="99">
        <f>I12*2</f>
        <v>3242</v>
      </c>
      <c r="U12" s="100">
        <f>(H12+I12)*1</f>
        <v>2149</v>
      </c>
      <c r="V12" s="99">
        <f>R12-T12-J12-L12</f>
        <v>753</v>
      </c>
      <c r="W12" s="100">
        <f>S12-U12-K12-M12</f>
        <v>1838</v>
      </c>
      <c r="X12" s="101">
        <f>V12-N12</f>
        <v>8</v>
      </c>
      <c r="Y12" s="102">
        <f>W12-O12</f>
        <v>11</v>
      </c>
      <c r="Z12" s="103">
        <f>(X12+L12)/R12</f>
        <v>3.2499999999999999E-3</v>
      </c>
      <c r="AA12" s="189">
        <f>(Y12+M12)/S12</f>
        <v>6.0000000000000001E-3</v>
      </c>
      <c r="AB12" s="163"/>
      <c r="AC12" s="164"/>
    </row>
    <row r="13" spans="2:29" s="172" customFormat="1" ht="24.95" customHeight="1">
      <c r="B13" s="165">
        <v>2</v>
      </c>
      <c r="C13" s="156" t="s">
        <v>103</v>
      </c>
      <c r="D13" s="166">
        <v>0</v>
      </c>
      <c r="E13" s="167">
        <v>0</v>
      </c>
      <c r="F13" s="159">
        <v>15000</v>
      </c>
      <c r="G13" s="158">
        <v>12500</v>
      </c>
      <c r="H13" s="160">
        <v>3395</v>
      </c>
      <c r="I13" s="168">
        <v>7164</v>
      </c>
      <c r="J13" s="169">
        <v>0</v>
      </c>
      <c r="K13" s="167">
        <v>0</v>
      </c>
      <c r="L13" s="169">
        <v>0</v>
      </c>
      <c r="M13" s="167">
        <v>0</v>
      </c>
      <c r="N13" s="159">
        <v>400</v>
      </c>
      <c r="O13" s="158">
        <v>1850</v>
      </c>
      <c r="P13" s="161" t="s">
        <v>91</v>
      </c>
      <c r="Q13" s="162" t="s">
        <v>92</v>
      </c>
      <c r="R13" s="97">
        <f t="shared" ref="R13:S15" si="0">+D13+F13</f>
        <v>15000</v>
      </c>
      <c r="S13" s="98">
        <f t="shared" si="0"/>
        <v>12500</v>
      </c>
      <c r="T13" s="99">
        <f t="shared" ref="T13:T15" si="1">I13*2</f>
        <v>14328</v>
      </c>
      <c r="U13" s="100">
        <f t="shared" ref="U13:U15" si="2">(H13+I13)*1</f>
        <v>10559</v>
      </c>
      <c r="V13" s="99">
        <f t="shared" ref="V13:W23" si="3">R13-T13-J13-L13</f>
        <v>672</v>
      </c>
      <c r="W13" s="100">
        <f t="shared" si="3"/>
        <v>1941</v>
      </c>
      <c r="X13" s="101">
        <f>V13-N13</f>
        <v>272</v>
      </c>
      <c r="Y13" s="102">
        <f t="shared" ref="Y13:Y23" si="4">W13-O13</f>
        <v>91</v>
      </c>
      <c r="Z13" s="103">
        <f t="shared" ref="Z13:AA23" si="5">(X13+L13)/R13</f>
        <v>1.8133333333333335E-2</v>
      </c>
      <c r="AA13" s="189">
        <f t="shared" si="5"/>
        <v>7.28E-3</v>
      </c>
      <c r="AB13" s="170"/>
      <c r="AC13" s="171"/>
    </row>
    <row r="14" spans="2:29" s="172" customFormat="1" ht="24.95" customHeight="1">
      <c r="B14" s="155">
        <v>3</v>
      </c>
      <c r="C14" s="156" t="s">
        <v>104</v>
      </c>
      <c r="D14" s="166">
        <v>0</v>
      </c>
      <c r="E14" s="167">
        <v>0</v>
      </c>
      <c r="F14" s="159">
        <v>14000</v>
      </c>
      <c r="G14" s="158">
        <v>10000</v>
      </c>
      <c r="H14" s="168">
        <v>2208</v>
      </c>
      <c r="I14" s="168">
        <v>3442</v>
      </c>
      <c r="J14" s="169">
        <v>0</v>
      </c>
      <c r="K14" s="167">
        <v>0</v>
      </c>
      <c r="L14" s="169">
        <v>60</v>
      </c>
      <c r="M14" s="167">
        <v>60</v>
      </c>
      <c r="N14" s="169">
        <v>6590</v>
      </c>
      <c r="O14" s="167">
        <v>3680</v>
      </c>
      <c r="P14" s="161" t="s">
        <v>105</v>
      </c>
      <c r="Q14" s="162" t="s">
        <v>106</v>
      </c>
      <c r="R14" s="97">
        <f t="shared" si="0"/>
        <v>14000</v>
      </c>
      <c r="S14" s="98">
        <f t="shared" si="0"/>
        <v>10000</v>
      </c>
      <c r="T14" s="99">
        <f t="shared" si="1"/>
        <v>6884</v>
      </c>
      <c r="U14" s="100">
        <f t="shared" si="2"/>
        <v>5650</v>
      </c>
      <c r="V14" s="99">
        <f t="shared" si="3"/>
        <v>7056</v>
      </c>
      <c r="W14" s="100">
        <f t="shared" si="3"/>
        <v>4290</v>
      </c>
      <c r="X14" s="101">
        <f t="shared" ref="X14:X23" si="6">V14-N14</f>
        <v>466</v>
      </c>
      <c r="Y14" s="102">
        <f t="shared" si="4"/>
        <v>610</v>
      </c>
      <c r="Z14" s="103">
        <f t="shared" si="5"/>
        <v>3.7571428571428568E-2</v>
      </c>
      <c r="AA14" s="189">
        <f t="shared" si="5"/>
        <v>6.7000000000000004E-2</v>
      </c>
      <c r="AB14" s="170"/>
      <c r="AC14" s="171"/>
    </row>
    <row r="15" spans="2:29" ht="24.95" customHeight="1">
      <c r="B15" s="155">
        <v>4</v>
      </c>
      <c r="C15" s="156" t="s">
        <v>107</v>
      </c>
      <c r="D15" s="166">
        <v>0</v>
      </c>
      <c r="E15" s="167">
        <v>0</v>
      </c>
      <c r="F15" s="159">
        <v>16000</v>
      </c>
      <c r="G15" s="158">
        <v>13000</v>
      </c>
      <c r="H15" s="168">
        <v>3172</v>
      </c>
      <c r="I15" s="168">
        <v>7105</v>
      </c>
      <c r="J15" s="159">
        <v>0</v>
      </c>
      <c r="K15" s="158">
        <v>0</v>
      </c>
      <c r="L15" s="169">
        <v>0</v>
      </c>
      <c r="M15" s="167">
        <v>0</v>
      </c>
      <c r="N15" s="169">
        <v>0</v>
      </c>
      <c r="O15" s="167">
        <v>0</v>
      </c>
      <c r="P15" s="161" t="s">
        <v>105</v>
      </c>
      <c r="Q15" s="162" t="s">
        <v>106</v>
      </c>
      <c r="R15" s="97">
        <f t="shared" si="0"/>
        <v>16000</v>
      </c>
      <c r="S15" s="98">
        <f t="shared" si="0"/>
        <v>13000</v>
      </c>
      <c r="T15" s="99">
        <f t="shared" si="1"/>
        <v>14210</v>
      </c>
      <c r="U15" s="100">
        <f t="shared" si="2"/>
        <v>10277</v>
      </c>
      <c r="V15" s="99">
        <f t="shared" si="3"/>
        <v>1790</v>
      </c>
      <c r="W15" s="100">
        <f t="shared" si="3"/>
        <v>2723</v>
      </c>
      <c r="X15" s="101">
        <f t="shared" si="6"/>
        <v>1790</v>
      </c>
      <c r="Y15" s="102">
        <f t="shared" si="4"/>
        <v>2723</v>
      </c>
      <c r="Z15" s="103">
        <f t="shared" si="5"/>
        <v>0.111875</v>
      </c>
      <c r="AA15" s="189">
        <f t="shared" si="5"/>
        <v>0.20946153846153845</v>
      </c>
      <c r="AB15" s="170"/>
      <c r="AC15" s="164"/>
    </row>
    <row r="16" spans="2:29" ht="24.95" customHeight="1">
      <c r="B16" s="165">
        <v>5</v>
      </c>
      <c r="C16" s="156"/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89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89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89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89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89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89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89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14" t="e">
        <f t="shared" si="5"/>
        <v>#DIV/0!</v>
      </c>
      <c r="AA23" s="211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97</v>
      </c>
      <c r="D24" s="184">
        <v>0</v>
      </c>
      <c r="E24" s="184">
        <v>0</v>
      </c>
      <c r="F24" s="184">
        <v>49000</v>
      </c>
      <c r="G24" s="184">
        <v>39500</v>
      </c>
      <c r="H24" s="184">
        <v>9303</v>
      </c>
      <c r="I24" s="184">
        <v>19332</v>
      </c>
      <c r="J24" s="184">
        <v>0</v>
      </c>
      <c r="K24" s="184">
        <v>0</v>
      </c>
      <c r="L24" s="184">
        <v>65</v>
      </c>
      <c r="M24" s="184">
        <v>73</v>
      </c>
      <c r="N24" s="184">
        <v>7735</v>
      </c>
      <c r="O24" s="184">
        <v>7357</v>
      </c>
      <c r="P24" s="184">
        <v>0</v>
      </c>
      <c r="Q24" s="184">
        <v>0</v>
      </c>
      <c r="R24" s="199">
        <f t="shared" ref="R24:X24" si="12">SUM(R12:R23)</f>
        <v>49000</v>
      </c>
      <c r="S24" s="200">
        <f t="shared" si="12"/>
        <v>39500</v>
      </c>
      <c r="T24" s="200">
        <f t="shared" si="12"/>
        <v>38664</v>
      </c>
      <c r="U24" s="200">
        <f t="shared" si="12"/>
        <v>28635</v>
      </c>
      <c r="V24" s="200">
        <f t="shared" si="12"/>
        <v>10271</v>
      </c>
      <c r="W24" s="200">
        <f t="shared" si="12"/>
        <v>10792</v>
      </c>
      <c r="X24" s="200">
        <f t="shared" si="12"/>
        <v>2536</v>
      </c>
      <c r="Y24" s="201">
        <f>SUM(Y12:Y23)</f>
        <v>3435</v>
      </c>
      <c r="Z24" s="202">
        <f t="shared" ref="Z24:AA24" si="13">X24/R24</f>
        <v>5.1755102040816327E-2</v>
      </c>
      <c r="AA24" s="203">
        <f t="shared" si="13"/>
        <v>8.6962025316455693E-2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11" name="Range1"/>
    <protectedRange algorithmName="SHA-512" hashValue="n+4IVY3L2PcQ+Rhk514jJigmaHtSEIG8ckjLPQCrfEdDe0nLyoI8k+7qw1sI0vOoB8W8LrLs38t3WV8+EXN8kw==" saltValue="ezwR2TFEX0pHr83w0UQ2Eg==" spinCount="100000" sqref="R12:AA24" name="Range1_1"/>
    <protectedRange algorithmName="SHA-512" hashValue="n+4IVY3L2PcQ+Rhk514jJigmaHtSEIG8ckjLPQCrfEdDe0nLyoI8k+7qw1sI0vOoB8W8LrLs38t3WV8+EXN8kw==" saltValue="ezwR2TFEX0pHr83w0UQ2Eg==" spinCount="100000" sqref="R9:AA9" name="Range1_2"/>
  </protectedRanges>
  <mergeCells count="22">
    <mergeCell ref="B9:B10"/>
    <mergeCell ref="C9:C10"/>
    <mergeCell ref="D9:E9"/>
    <mergeCell ref="F9:G9"/>
    <mergeCell ref="D8:Q8"/>
    <mergeCell ref="H9:I9"/>
    <mergeCell ref="J9:K9"/>
    <mergeCell ref="L9:M9"/>
    <mergeCell ref="B1:AA1"/>
    <mergeCell ref="J4:K4"/>
    <mergeCell ref="J3:K3"/>
    <mergeCell ref="J5:K5"/>
    <mergeCell ref="J6:K6"/>
    <mergeCell ref="V9:W9"/>
    <mergeCell ref="P9:Q9"/>
    <mergeCell ref="N9:O9"/>
    <mergeCell ref="R8:AA8"/>
    <mergeCell ref="AB9:AB10"/>
    <mergeCell ref="R9:S9"/>
    <mergeCell ref="T9:U9"/>
    <mergeCell ref="Z9:AA9"/>
    <mergeCell ref="X9:Y9"/>
  </mergeCells>
  <conditionalFormatting sqref="Z12:AA24">
    <cfRule type="cellIs" dxfId="7" priority="1" operator="between">
      <formula>0.06</formula>
      <formula>0.09</formula>
    </cfRule>
    <cfRule type="cellIs" dxfId="6" priority="2" operator="greaterThan">
      <formula>0.1</formula>
    </cfRule>
    <cfRule type="cellIs" dxfId="5" priority="3" operator="between">
      <formula>5</formula>
      <formula>0.1</formula>
    </cfRule>
    <cfRule type="cellIs" dxfId="4" priority="4" operator="lessThan">
      <formula>0.06</formula>
    </cfRule>
    <cfRule type="cellIs" dxfId="3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C748-6DE8-4EE2-8E27-A3F4EB3052F4}">
  <sheetPr>
    <tabColor theme="3"/>
  </sheetPr>
  <dimension ref="A1:AC25"/>
  <sheetViews>
    <sheetView zoomScale="80" zoomScaleNormal="80" workbookViewId="0">
      <selection activeCell="W4" sqref="W4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8" t="s">
        <v>98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99</v>
      </c>
      <c r="C3" s="125"/>
      <c r="D3" s="126" t="s">
        <v>93</v>
      </c>
      <c r="E3" s="125"/>
      <c r="F3" s="125"/>
      <c r="G3" s="125"/>
      <c r="H3" s="125"/>
      <c r="I3" s="125"/>
      <c r="J3" s="269" t="s">
        <v>37</v>
      </c>
      <c r="K3" s="270"/>
      <c r="L3" s="127" t="s">
        <v>38</v>
      </c>
      <c r="M3" s="127" t="s">
        <v>39</v>
      </c>
      <c r="N3" s="127" t="s">
        <v>40</v>
      </c>
      <c r="O3" s="127" t="s">
        <v>41</v>
      </c>
      <c r="P3" s="127" t="s">
        <v>42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43</v>
      </c>
      <c r="C4" s="125"/>
      <c r="D4" s="126" t="s">
        <v>100</v>
      </c>
      <c r="E4" s="125"/>
      <c r="F4" s="125"/>
      <c r="G4" s="128"/>
      <c r="H4" s="128"/>
      <c r="I4" s="129"/>
      <c r="J4" s="302" t="s">
        <v>44</v>
      </c>
      <c r="K4" s="30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45</v>
      </c>
      <c r="C5" s="125"/>
      <c r="D5" s="126" t="s">
        <v>46</v>
      </c>
      <c r="E5" s="125"/>
      <c r="F5" s="125"/>
      <c r="G5" s="125"/>
      <c r="H5" s="125"/>
      <c r="I5" s="125"/>
      <c r="J5" s="302" t="s">
        <v>47</v>
      </c>
      <c r="K5" s="30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48</v>
      </c>
      <c r="C6" s="134"/>
      <c r="D6" s="126" t="s">
        <v>49</v>
      </c>
      <c r="E6" s="135"/>
      <c r="F6" s="136"/>
      <c r="G6" s="136"/>
      <c r="H6" s="136"/>
      <c r="I6" s="136"/>
      <c r="J6" s="302" t="s">
        <v>50</v>
      </c>
      <c r="K6" s="30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71" t="s">
        <v>51</v>
      </c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3" t="s">
        <v>52</v>
      </c>
      <c r="S8" s="274"/>
      <c r="T8" s="274"/>
      <c r="U8" s="274"/>
      <c r="V8" s="274"/>
      <c r="W8" s="274"/>
      <c r="X8" s="274"/>
      <c r="Y8" s="274"/>
      <c r="Z8" s="274"/>
      <c r="AA8" s="275"/>
      <c r="AC8" s="142"/>
    </row>
    <row r="9" spans="2:29" s="144" customFormat="1" ht="41.45" customHeight="1">
      <c r="B9" s="276"/>
      <c r="C9" s="277" t="s">
        <v>101</v>
      </c>
      <c r="D9" s="279" t="s">
        <v>12</v>
      </c>
      <c r="E9" s="267"/>
      <c r="F9" s="280" t="s">
        <v>14</v>
      </c>
      <c r="G9" s="280"/>
      <c r="H9" s="283" t="s">
        <v>54</v>
      </c>
      <c r="I9" s="284"/>
      <c r="J9" s="267" t="s">
        <v>18</v>
      </c>
      <c r="K9" s="267"/>
      <c r="L9" s="267" t="s">
        <v>20</v>
      </c>
      <c r="M9" s="267"/>
      <c r="N9" s="267" t="s">
        <v>22</v>
      </c>
      <c r="O9" s="267"/>
      <c r="P9" s="267" t="s">
        <v>24</v>
      </c>
      <c r="Q9" s="283"/>
      <c r="R9" s="287" t="s">
        <v>26</v>
      </c>
      <c r="S9" s="281"/>
      <c r="T9" s="288" t="s">
        <v>28</v>
      </c>
      <c r="U9" s="288"/>
      <c r="V9" s="288" t="s">
        <v>30</v>
      </c>
      <c r="W9" s="288"/>
      <c r="X9" s="288" t="s">
        <v>32</v>
      </c>
      <c r="Y9" s="288"/>
      <c r="Z9" s="281" t="s">
        <v>34</v>
      </c>
      <c r="AA9" s="282"/>
      <c r="AB9" s="285" t="s">
        <v>55</v>
      </c>
      <c r="AC9" s="143"/>
    </row>
    <row r="10" spans="2:29" s="149" customFormat="1" ht="27" customHeight="1">
      <c r="B10" s="276"/>
      <c r="C10" s="278"/>
      <c r="D10" s="145" t="s">
        <v>38</v>
      </c>
      <c r="E10" s="146" t="s">
        <v>39</v>
      </c>
      <c r="F10" s="145" t="s">
        <v>38</v>
      </c>
      <c r="G10" s="146" t="s">
        <v>39</v>
      </c>
      <c r="H10" s="147" t="s">
        <v>56</v>
      </c>
      <c r="I10" s="147" t="s">
        <v>57</v>
      </c>
      <c r="J10" s="145" t="s">
        <v>38</v>
      </c>
      <c r="K10" s="146" t="s">
        <v>39</v>
      </c>
      <c r="L10" s="145" t="s">
        <v>38</v>
      </c>
      <c r="M10" s="146" t="s">
        <v>39</v>
      </c>
      <c r="N10" s="145" t="s">
        <v>38</v>
      </c>
      <c r="O10" s="146" t="s">
        <v>39</v>
      </c>
      <c r="P10" s="145" t="s">
        <v>38</v>
      </c>
      <c r="Q10" s="146" t="s">
        <v>39</v>
      </c>
      <c r="R10" s="90" t="s">
        <v>38</v>
      </c>
      <c r="S10" s="91" t="s">
        <v>39</v>
      </c>
      <c r="T10" s="90" t="s">
        <v>38</v>
      </c>
      <c r="U10" s="91" t="s">
        <v>39</v>
      </c>
      <c r="V10" s="90" t="s">
        <v>38</v>
      </c>
      <c r="W10" s="91" t="s">
        <v>39</v>
      </c>
      <c r="X10" s="90" t="s">
        <v>38</v>
      </c>
      <c r="Y10" s="91" t="s">
        <v>39</v>
      </c>
      <c r="Z10" s="90" t="s">
        <v>38</v>
      </c>
      <c r="AA10" s="91" t="s">
        <v>39</v>
      </c>
      <c r="AB10" s="286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102</v>
      </c>
      <c r="D12" s="157">
        <v>1000</v>
      </c>
      <c r="E12" s="158">
        <v>1000</v>
      </c>
      <c r="F12" s="159">
        <v>4000</v>
      </c>
      <c r="G12" s="158">
        <v>4000</v>
      </c>
      <c r="H12" s="160">
        <v>458</v>
      </c>
      <c r="I12" s="160">
        <v>2400</v>
      </c>
      <c r="J12" s="159">
        <v>0</v>
      </c>
      <c r="K12" s="158">
        <v>0</v>
      </c>
      <c r="L12" s="159">
        <v>10</v>
      </c>
      <c r="M12" s="158">
        <v>50</v>
      </c>
      <c r="N12" s="159">
        <v>0</v>
      </c>
      <c r="O12" s="158">
        <v>2000</v>
      </c>
      <c r="P12" s="161" t="s">
        <v>91</v>
      </c>
      <c r="Q12" s="162" t="s">
        <v>92</v>
      </c>
      <c r="R12" s="97">
        <f>+D12+F12</f>
        <v>5000</v>
      </c>
      <c r="S12" s="98">
        <f>+E12+G12</f>
        <v>5000</v>
      </c>
      <c r="T12" s="99">
        <f>I12*2</f>
        <v>4800</v>
      </c>
      <c r="U12" s="100">
        <f>(H12+I12)*1</f>
        <v>2858</v>
      </c>
      <c r="V12" s="99">
        <f>R12-T12-J12-L12</f>
        <v>190</v>
      </c>
      <c r="W12" s="100">
        <f>S12-U12-K12-M12</f>
        <v>2092</v>
      </c>
      <c r="X12" s="101">
        <f>V12-N12</f>
        <v>190</v>
      </c>
      <c r="Y12" s="102">
        <f>W12-O12</f>
        <v>92</v>
      </c>
      <c r="Z12" s="103">
        <f>(X12+L12)/R12</f>
        <v>0.04</v>
      </c>
      <c r="AA12" s="189">
        <f>(Y12+M12)/S12</f>
        <v>2.8400000000000002E-2</v>
      </c>
      <c r="AB12" s="163"/>
      <c r="AC12" s="164"/>
    </row>
    <row r="13" spans="2:29" s="172" customFormat="1" ht="24.95" customHeight="1">
      <c r="B13" s="165">
        <v>2</v>
      </c>
      <c r="C13" s="156" t="s">
        <v>103</v>
      </c>
      <c r="D13" s="166">
        <v>2000</v>
      </c>
      <c r="E13" s="167">
        <v>500</v>
      </c>
      <c r="F13" s="159">
        <v>10000</v>
      </c>
      <c r="G13" s="158">
        <v>11000</v>
      </c>
      <c r="H13" s="160">
        <v>2250</v>
      </c>
      <c r="I13" s="168">
        <v>5450</v>
      </c>
      <c r="J13" s="159">
        <v>0</v>
      </c>
      <c r="K13" s="158">
        <v>0</v>
      </c>
      <c r="L13" s="169">
        <v>0</v>
      </c>
      <c r="M13" s="167">
        <v>0</v>
      </c>
      <c r="N13" s="159">
        <v>500</v>
      </c>
      <c r="O13" s="158">
        <v>3000</v>
      </c>
      <c r="P13" s="161" t="s">
        <v>91</v>
      </c>
      <c r="Q13" s="162" t="s">
        <v>92</v>
      </c>
      <c r="R13" s="97">
        <f t="shared" ref="R13:S15" si="0">+D13+F13</f>
        <v>12000</v>
      </c>
      <c r="S13" s="98">
        <f t="shared" si="0"/>
        <v>11500</v>
      </c>
      <c r="T13" s="99">
        <f t="shared" ref="T13:T15" si="1">I13*2</f>
        <v>10900</v>
      </c>
      <c r="U13" s="100">
        <f t="shared" ref="U13:U15" si="2">(H13+I13)*1</f>
        <v>7700</v>
      </c>
      <c r="V13" s="99">
        <f t="shared" ref="V13:W23" si="3">R13-T13-J13-L13</f>
        <v>1100</v>
      </c>
      <c r="W13" s="100">
        <f t="shared" si="3"/>
        <v>3800</v>
      </c>
      <c r="X13" s="101">
        <f>V13-N13</f>
        <v>600</v>
      </c>
      <c r="Y13" s="102">
        <f t="shared" ref="Y13:Y23" si="4">W13-O13</f>
        <v>800</v>
      </c>
      <c r="Z13" s="103">
        <f t="shared" ref="Z13:AA23" si="5">(X13+L13)/R13</f>
        <v>0.05</v>
      </c>
      <c r="AA13" s="189">
        <f t="shared" si="5"/>
        <v>6.9565217391304349E-2</v>
      </c>
      <c r="AB13" s="170"/>
      <c r="AC13" s="171"/>
    </row>
    <row r="14" spans="2:29" s="172" customFormat="1" ht="24.95" customHeight="1">
      <c r="B14" s="155">
        <v>3</v>
      </c>
      <c r="C14" s="156" t="s">
        <v>104</v>
      </c>
      <c r="D14" s="166">
        <v>1000</v>
      </c>
      <c r="E14" s="167">
        <v>1000</v>
      </c>
      <c r="F14" s="159">
        <v>5000</v>
      </c>
      <c r="G14" s="158">
        <v>5000</v>
      </c>
      <c r="H14" s="168">
        <v>1208</v>
      </c>
      <c r="I14" s="168">
        <v>2343</v>
      </c>
      <c r="J14" s="159">
        <v>0</v>
      </c>
      <c r="K14" s="158">
        <v>0</v>
      </c>
      <c r="L14" s="169">
        <v>0</v>
      </c>
      <c r="M14" s="167">
        <v>0</v>
      </c>
      <c r="N14" s="169">
        <v>1000</v>
      </c>
      <c r="O14" s="167">
        <v>2000</v>
      </c>
      <c r="P14" s="161" t="s">
        <v>105</v>
      </c>
      <c r="Q14" s="162" t="s">
        <v>106</v>
      </c>
      <c r="R14" s="97">
        <f t="shared" si="0"/>
        <v>6000</v>
      </c>
      <c r="S14" s="98">
        <f t="shared" si="0"/>
        <v>6000</v>
      </c>
      <c r="T14" s="99">
        <f t="shared" si="1"/>
        <v>4686</v>
      </c>
      <c r="U14" s="100">
        <f t="shared" si="2"/>
        <v>3551</v>
      </c>
      <c r="V14" s="99">
        <f t="shared" si="3"/>
        <v>1314</v>
      </c>
      <c r="W14" s="100">
        <f t="shared" si="3"/>
        <v>2449</v>
      </c>
      <c r="X14" s="101">
        <f t="shared" ref="X14:X23" si="6">V14-N14</f>
        <v>314</v>
      </c>
      <c r="Y14" s="102">
        <f t="shared" si="4"/>
        <v>449</v>
      </c>
      <c r="Z14" s="103">
        <f t="shared" si="5"/>
        <v>5.2333333333333336E-2</v>
      </c>
      <c r="AA14" s="189">
        <f t="shared" si="5"/>
        <v>7.4833333333333335E-2</v>
      </c>
      <c r="AB14" s="170"/>
      <c r="AC14" s="171"/>
    </row>
    <row r="15" spans="2:29" ht="24.95" customHeight="1">
      <c r="B15" s="155">
        <v>4</v>
      </c>
      <c r="C15" s="156" t="s">
        <v>107</v>
      </c>
      <c r="D15" s="166">
        <v>1000</v>
      </c>
      <c r="E15" s="167">
        <v>1000</v>
      </c>
      <c r="F15" s="159">
        <v>7000</v>
      </c>
      <c r="G15" s="158">
        <v>7000</v>
      </c>
      <c r="H15" s="168">
        <v>1560</v>
      </c>
      <c r="I15" s="168">
        <v>3980</v>
      </c>
      <c r="J15" s="159">
        <v>0</v>
      </c>
      <c r="K15" s="158">
        <v>0</v>
      </c>
      <c r="L15" s="169">
        <v>0</v>
      </c>
      <c r="M15" s="167">
        <v>0</v>
      </c>
      <c r="N15" s="169">
        <v>0</v>
      </c>
      <c r="O15" s="167">
        <v>2000</v>
      </c>
      <c r="P15" s="161" t="s">
        <v>105</v>
      </c>
      <c r="Q15" s="162" t="s">
        <v>106</v>
      </c>
      <c r="R15" s="97">
        <f t="shared" si="0"/>
        <v>8000</v>
      </c>
      <c r="S15" s="98">
        <f t="shared" si="0"/>
        <v>8000</v>
      </c>
      <c r="T15" s="99">
        <f t="shared" si="1"/>
        <v>7960</v>
      </c>
      <c r="U15" s="100">
        <f t="shared" si="2"/>
        <v>5540</v>
      </c>
      <c r="V15" s="99">
        <f t="shared" si="3"/>
        <v>40</v>
      </c>
      <c r="W15" s="100">
        <f t="shared" si="3"/>
        <v>2460</v>
      </c>
      <c r="X15" s="101">
        <f t="shared" si="6"/>
        <v>40</v>
      </c>
      <c r="Y15" s="102">
        <f t="shared" si="4"/>
        <v>460</v>
      </c>
      <c r="Z15" s="103">
        <f t="shared" si="5"/>
        <v>5.0000000000000001E-3</v>
      </c>
      <c r="AA15" s="189">
        <f t="shared" si="5"/>
        <v>5.7500000000000002E-2</v>
      </c>
      <c r="AB15" s="170"/>
      <c r="AC15" s="164"/>
    </row>
    <row r="16" spans="2:29" ht="24.95" customHeight="1">
      <c r="B16" s="165">
        <v>5</v>
      </c>
      <c r="C16" s="156" t="s">
        <v>108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89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89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89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89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89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89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89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204"/>
      <c r="E23" s="205"/>
      <c r="F23" s="206"/>
      <c r="G23" s="205"/>
      <c r="H23" s="207"/>
      <c r="I23" s="207"/>
      <c r="J23" s="206"/>
      <c r="K23" s="205"/>
      <c r="L23" s="206"/>
      <c r="M23" s="205"/>
      <c r="N23" s="206"/>
      <c r="O23" s="205"/>
      <c r="P23" s="206"/>
      <c r="Q23" s="208"/>
      <c r="R23" s="190">
        <f t="shared" si="7"/>
        <v>0</v>
      </c>
      <c r="S23" s="191">
        <f t="shared" si="8"/>
        <v>0</v>
      </c>
      <c r="T23" s="192">
        <f t="shared" si="11"/>
        <v>0</v>
      </c>
      <c r="U23" s="193">
        <f t="shared" si="10"/>
        <v>0</v>
      </c>
      <c r="V23" s="194">
        <f t="shared" si="3"/>
        <v>0</v>
      </c>
      <c r="W23" s="193">
        <f t="shared" si="3"/>
        <v>0</v>
      </c>
      <c r="X23" s="195">
        <f t="shared" si="6"/>
        <v>0</v>
      </c>
      <c r="Y23" s="196">
        <f t="shared" si="4"/>
        <v>0</v>
      </c>
      <c r="Z23" s="197" t="e">
        <f t="shared" si="5"/>
        <v>#DIV/0!</v>
      </c>
      <c r="AA23" s="198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97</v>
      </c>
      <c r="D24" s="209">
        <v>5000</v>
      </c>
      <c r="E24" s="209">
        <v>3500</v>
      </c>
      <c r="F24" s="209">
        <v>26000</v>
      </c>
      <c r="G24" s="209">
        <v>27000</v>
      </c>
      <c r="H24" s="209">
        <v>5476</v>
      </c>
      <c r="I24" s="209">
        <v>14173</v>
      </c>
      <c r="J24" s="209">
        <v>0</v>
      </c>
      <c r="K24" s="209">
        <v>0</v>
      </c>
      <c r="L24" s="209">
        <v>10</v>
      </c>
      <c r="M24" s="209">
        <v>50</v>
      </c>
      <c r="N24" s="209">
        <v>1500</v>
      </c>
      <c r="O24" s="209">
        <v>9000</v>
      </c>
      <c r="P24" s="209">
        <v>0</v>
      </c>
      <c r="Q24" s="210">
        <v>0</v>
      </c>
      <c r="R24" s="199">
        <f t="shared" ref="R24:X24" si="12">SUM(R12:R23)</f>
        <v>31000</v>
      </c>
      <c r="S24" s="200">
        <f t="shared" si="12"/>
        <v>30500</v>
      </c>
      <c r="T24" s="200">
        <f t="shared" si="12"/>
        <v>28346</v>
      </c>
      <c r="U24" s="200">
        <f t="shared" si="12"/>
        <v>19649</v>
      </c>
      <c r="V24" s="200">
        <f t="shared" si="12"/>
        <v>2644</v>
      </c>
      <c r="W24" s="200">
        <f t="shared" si="12"/>
        <v>10801</v>
      </c>
      <c r="X24" s="200">
        <f t="shared" si="12"/>
        <v>1144</v>
      </c>
      <c r="Y24" s="201">
        <f>SUM(Y12:Y23)</f>
        <v>1801</v>
      </c>
      <c r="Z24" s="202">
        <f t="shared" ref="Z24:AA24" si="13">X24/R24</f>
        <v>3.6903225806451612E-2</v>
      </c>
      <c r="AA24" s="203">
        <f t="shared" si="13"/>
        <v>5.904918032786885E-2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11" name="Range1"/>
    <protectedRange algorithmName="SHA-512" hashValue="n+4IVY3L2PcQ+Rhk514jJigmaHtSEIG8ckjLPQCrfEdDe0nLyoI8k+7qw1sI0vOoB8W8LrLs38t3WV8+EXN8kw==" saltValue="ezwR2TFEX0pHr83w0UQ2Eg==" spinCount="100000" sqref="R12:AA24" name="Range1_2"/>
    <protectedRange algorithmName="SHA-512" hashValue="n+4IVY3L2PcQ+Rhk514jJigmaHtSEIG8ckjLPQCrfEdDe0nLyoI8k+7qw1sI0vOoB8W8LrLs38t3WV8+EXN8kw==" saltValue="ezwR2TFEX0pHr83w0UQ2Eg==" spinCount="100000" sqref="R9:AA9" name="Range1_1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conditionalFormatting sqref="Z12:AA24">
    <cfRule type="cellIs" dxfId="2" priority="1" operator="between">
      <formula>0.06</formula>
      <formula>0.1</formula>
    </cfRule>
    <cfRule type="cellIs" dxfId="1" priority="2" operator="greaterThan">
      <formula>0.1</formula>
    </cfRule>
    <cfRule type="cellIs" dxfId="0" priority="3" operator="lessThan">
      <formula>0.06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717A-5DAB-451D-8D15-55BDB154FEDE}">
  <sheetPr>
    <tabColor theme="3"/>
  </sheetPr>
  <dimension ref="A1:M45"/>
  <sheetViews>
    <sheetView zoomScale="90" zoomScaleNormal="90" workbookViewId="0">
      <selection activeCell="W8" sqref="W8"/>
    </sheetView>
  </sheetViews>
  <sheetFormatPr defaultRowHeight="14.45"/>
  <cols>
    <col min="2" max="2" width="5.140625" customWidth="1"/>
    <col min="3" max="3" width="20" customWidth="1"/>
    <col min="4" max="12" width="11.7109375" customWidth="1"/>
  </cols>
  <sheetData>
    <row r="1" spans="1:13">
      <c r="A1" s="215"/>
      <c r="B1" s="215"/>
      <c r="C1" s="215"/>
      <c r="D1" s="215"/>
      <c r="E1" s="215"/>
      <c r="F1" s="215"/>
      <c r="G1" s="215"/>
      <c r="H1" s="215"/>
      <c r="I1" s="217"/>
      <c r="J1" s="215"/>
      <c r="K1" s="215"/>
      <c r="L1" s="215"/>
      <c r="M1" s="215"/>
    </row>
    <row r="2" spans="1:13" ht="18">
      <c r="A2" s="218"/>
      <c r="B2" s="11" t="s">
        <v>109</v>
      </c>
      <c r="J2" s="215"/>
      <c r="K2" s="215"/>
      <c r="L2" s="215"/>
      <c r="M2" s="215"/>
    </row>
    <row r="3" spans="1:13">
      <c r="A3" s="215"/>
      <c r="B3" s="219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</row>
    <row r="4" spans="1:13">
      <c r="A4" s="216"/>
      <c r="B4" s="12" t="s">
        <v>110</v>
      </c>
      <c r="H4" s="215"/>
      <c r="I4" s="215"/>
      <c r="J4" s="215"/>
      <c r="K4" s="215"/>
      <c r="L4" s="215"/>
      <c r="M4" s="215"/>
    </row>
    <row r="5" spans="1:13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</row>
    <row r="6" spans="1:13">
      <c r="A6" s="215"/>
      <c r="B6" s="13" t="s">
        <v>111</v>
      </c>
      <c r="J6" s="220"/>
      <c r="K6" s="220"/>
      <c r="L6" s="220"/>
      <c r="M6" s="215"/>
    </row>
    <row r="7" spans="1:13" ht="15" thickBot="1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ht="15" customHeight="1">
      <c r="A8" s="217"/>
      <c r="B8" s="228" t="s">
        <v>112</v>
      </c>
      <c r="C8" s="229"/>
      <c r="D8" s="234" t="s">
        <v>113</v>
      </c>
      <c r="E8" s="235"/>
      <c r="F8" s="235"/>
      <c r="G8" s="236"/>
      <c r="H8" s="234" t="s">
        <v>114</v>
      </c>
      <c r="I8" s="235"/>
      <c r="J8" s="235"/>
      <c r="K8" s="236"/>
      <c r="L8" s="215"/>
      <c r="M8" s="215"/>
    </row>
    <row r="9" spans="1:13" ht="42.6" customHeight="1" thickBot="1">
      <c r="A9" s="217"/>
      <c r="B9" s="232"/>
      <c r="C9" s="233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15"/>
      <c r="M9" s="215"/>
    </row>
    <row r="10" spans="1:13">
      <c r="A10" s="217"/>
      <c r="B10" s="17">
        <v>1</v>
      </c>
      <c r="C10" s="29" t="s">
        <v>119</v>
      </c>
      <c r="D10" s="82">
        <v>1000</v>
      </c>
      <c r="E10" s="65">
        <v>1000</v>
      </c>
      <c r="F10" s="21">
        <v>0</v>
      </c>
      <c r="G10" s="21">
        <v>0</v>
      </c>
      <c r="H10" s="86">
        <v>1000</v>
      </c>
      <c r="I10" s="87">
        <v>700</v>
      </c>
      <c r="J10" s="88">
        <v>3</v>
      </c>
      <c r="K10" s="89">
        <v>297</v>
      </c>
      <c r="L10" s="215"/>
      <c r="M10" s="215"/>
    </row>
    <row r="11" spans="1:13">
      <c r="A11" s="217"/>
      <c r="B11" s="46">
        <v>2</v>
      </c>
      <c r="C11" s="64" t="s">
        <v>120</v>
      </c>
      <c r="D11" s="83">
        <v>1000</v>
      </c>
      <c r="E11" s="65">
        <v>840</v>
      </c>
      <c r="F11" s="23">
        <v>5</v>
      </c>
      <c r="G11" s="21">
        <v>155</v>
      </c>
      <c r="H11" s="22">
        <v>1000</v>
      </c>
      <c r="I11" s="65">
        <v>480</v>
      </c>
      <c r="J11" s="23">
        <v>10</v>
      </c>
      <c r="K11" s="42">
        <v>510</v>
      </c>
      <c r="L11" s="215"/>
      <c r="M11" s="215"/>
    </row>
    <row r="12" spans="1:13">
      <c r="A12" s="217"/>
      <c r="B12" s="46">
        <v>3</v>
      </c>
      <c r="C12" s="64" t="s">
        <v>121</v>
      </c>
      <c r="D12" s="83">
        <v>1000</v>
      </c>
      <c r="E12" s="65">
        <v>550</v>
      </c>
      <c r="F12" s="23">
        <v>0</v>
      </c>
      <c r="G12" s="21">
        <v>450</v>
      </c>
      <c r="H12" s="22">
        <v>1000</v>
      </c>
      <c r="I12" s="65">
        <v>400</v>
      </c>
      <c r="J12" s="23">
        <v>0</v>
      </c>
      <c r="K12" s="42">
        <v>600</v>
      </c>
      <c r="L12" s="215"/>
      <c r="M12" s="215"/>
    </row>
    <row r="13" spans="1:13">
      <c r="A13" s="217"/>
      <c r="B13" s="46">
        <v>4</v>
      </c>
      <c r="C13" s="64" t="s">
        <v>122</v>
      </c>
      <c r="D13" s="83">
        <v>1000</v>
      </c>
      <c r="E13" s="65">
        <v>860</v>
      </c>
      <c r="F13" s="23">
        <v>0</v>
      </c>
      <c r="G13" s="21">
        <v>140</v>
      </c>
      <c r="H13" s="22">
        <v>1000</v>
      </c>
      <c r="I13" s="65">
        <v>580</v>
      </c>
      <c r="J13" s="23">
        <v>0</v>
      </c>
      <c r="K13" s="42">
        <v>420</v>
      </c>
      <c r="L13" s="215"/>
      <c r="M13" s="215"/>
    </row>
    <row r="14" spans="1:13">
      <c r="A14" s="217"/>
      <c r="B14" s="46">
        <v>5</v>
      </c>
      <c r="C14" s="64"/>
      <c r="D14" s="83"/>
      <c r="E14" s="43"/>
      <c r="F14" s="23"/>
      <c r="G14" s="23"/>
      <c r="H14" s="22"/>
      <c r="I14" s="43"/>
      <c r="J14" s="23"/>
      <c r="K14" s="63"/>
      <c r="L14" s="215"/>
      <c r="M14" s="215"/>
    </row>
    <row r="15" spans="1:13">
      <c r="A15" s="217"/>
      <c r="B15" s="46">
        <v>6</v>
      </c>
      <c r="C15" s="48"/>
      <c r="D15" s="84"/>
      <c r="E15" s="61"/>
      <c r="F15" s="19"/>
      <c r="G15" s="19"/>
      <c r="H15" s="22"/>
      <c r="I15" s="43"/>
      <c r="J15" s="23"/>
      <c r="K15" s="59"/>
      <c r="L15" s="215"/>
      <c r="M15" s="215"/>
    </row>
    <row r="16" spans="1:13" ht="17.100000000000001" customHeight="1" thickBot="1">
      <c r="A16" s="217"/>
      <c r="B16" s="33"/>
      <c r="C16" s="35" t="s">
        <v>123</v>
      </c>
      <c r="D16" s="85">
        <v>4000</v>
      </c>
      <c r="E16" s="36">
        <v>3250</v>
      </c>
      <c r="F16" s="36">
        <v>5</v>
      </c>
      <c r="G16" s="18">
        <v>745</v>
      </c>
      <c r="H16" s="62">
        <v>4000</v>
      </c>
      <c r="I16" s="36">
        <v>2160</v>
      </c>
      <c r="J16" s="36">
        <v>13</v>
      </c>
      <c r="K16" s="52">
        <v>1827</v>
      </c>
      <c r="L16" s="215"/>
      <c r="M16" s="215"/>
    </row>
    <row r="17" spans="1:13">
      <c r="A17" s="215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</row>
    <row r="18" spans="1:13" ht="15" thickBot="1">
      <c r="A18" s="215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15"/>
    </row>
    <row r="19" spans="1:13" ht="15" customHeight="1" thickBot="1">
      <c r="A19" s="217"/>
      <c r="B19" s="223" t="s">
        <v>124</v>
      </c>
      <c r="C19" s="224"/>
      <c r="D19" s="246" t="s">
        <v>125</v>
      </c>
      <c r="E19" s="247"/>
      <c r="F19" s="247"/>
      <c r="G19" s="247"/>
      <c r="H19" s="247"/>
      <c r="I19" s="247"/>
      <c r="J19" s="247"/>
      <c r="K19" s="247"/>
      <c r="L19" s="248"/>
      <c r="M19" s="215"/>
    </row>
    <row r="20" spans="1:13" ht="14.45" customHeight="1">
      <c r="A20" s="217"/>
      <c r="B20" s="228" t="s">
        <v>112</v>
      </c>
      <c r="C20" s="229"/>
      <c r="D20" s="234" t="s">
        <v>126</v>
      </c>
      <c r="E20" s="235"/>
      <c r="F20" s="236"/>
      <c r="G20" s="234" t="s">
        <v>127</v>
      </c>
      <c r="H20" s="235"/>
      <c r="I20" s="236"/>
      <c r="J20" s="240" t="s">
        <v>128</v>
      </c>
      <c r="K20" s="241"/>
      <c r="L20" s="242"/>
      <c r="M20" s="215"/>
    </row>
    <row r="21" spans="1:13">
      <c r="A21" s="217"/>
      <c r="B21" s="230"/>
      <c r="C21" s="231"/>
      <c r="D21" s="237" t="s">
        <v>129</v>
      </c>
      <c r="E21" s="238"/>
      <c r="F21" s="239"/>
      <c r="G21" s="237" t="s">
        <v>130</v>
      </c>
      <c r="H21" s="238"/>
      <c r="I21" s="239"/>
      <c r="J21" s="243" t="s">
        <v>131</v>
      </c>
      <c r="K21" s="244"/>
      <c r="L21" s="245"/>
      <c r="M21" s="215"/>
    </row>
    <row r="22" spans="1:13" ht="15" thickBot="1">
      <c r="A22" s="217"/>
      <c r="B22" s="232"/>
      <c r="C22" s="233"/>
      <c r="D22" s="38" t="s">
        <v>132</v>
      </c>
      <c r="E22" s="47" t="s">
        <v>133</v>
      </c>
      <c r="F22" s="24" t="s">
        <v>123</v>
      </c>
      <c r="G22" s="14" t="s">
        <v>132</v>
      </c>
      <c r="H22" s="15" t="s">
        <v>133</v>
      </c>
      <c r="I22" s="16" t="s">
        <v>123</v>
      </c>
      <c r="J22" s="38" t="s">
        <v>132</v>
      </c>
      <c r="K22" s="47" t="s">
        <v>133</v>
      </c>
      <c r="L22" s="24" t="s">
        <v>123</v>
      </c>
      <c r="M22" s="215"/>
    </row>
    <row r="23" spans="1:13">
      <c r="A23" s="217"/>
      <c r="B23" s="17">
        <v>1</v>
      </c>
      <c r="C23" s="29" t="s">
        <v>119</v>
      </c>
      <c r="D23" s="37">
        <v>100</v>
      </c>
      <c r="E23" s="34">
        <v>100</v>
      </c>
      <c r="F23" s="51">
        <v>200</v>
      </c>
      <c r="G23" s="20">
        <v>242</v>
      </c>
      <c r="H23" s="53">
        <v>258</v>
      </c>
      <c r="I23" s="28">
        <v>500</v>
      </c>
      <c r="J23" s="56">
        <v>0</v>
      </c>
      <c r="K23" s="34">
        <v>0</v>
      </c>
      <c r="L23" s="51">
        <v>0</v>
      </c>
      <c r="M23" s="215"/>
    </row>
    <row r="24" spans="1:13">
      <c r="A24" s="217"/>
      <c r="B24" s="46">
        <v>2</v>
      </c>
      <c r="C24" s="64" t="s">
        <v>120</v>
      </c>
      <c r="D24" s="40">
        <v>35</v>
      </c>
      <c r="E24" s="41">
        <v>25</v>
      </c>
      <c r="F24" s="30">
        <v>60</v>
      </c>
      <c r="G24" s="40">
        <v>212</v>
      </c>
      <c r="H24" s="41">
        <v>208</v>
      </c>
      <c r="I24" s="28">
        <v>420</v>
      </c>
      <c r="J24" s="32">
        <v>0</v>
      </c>
      <c r="K24" s="41">
        <v>0</v>
      </c>
      <c r="L24" s="30">
        <v>0</v>
      </c>
      <c r="M24" s="215"/>
    </row>
    <row r="25" spans="1:13">
      <c r="A25" s="217"/>
      <c r="B25" s="46">
        <v>3</v>
      </c>
      <c r="C25" s="64" t="s">
        <v>121</v>
      </c>
      <c r="D25" s="40">
        <v>67</v>
      </c>
      <c r="E25" s="41">
        <v>59</v>
      </c>
      <c r="F25" s="30">
        <v>126</v>
      </c>
      <c r="G25" s="40">
        <v>124</v>
      </c>
      <c r="H25" s="41">
        <v>148</v>
      </c>
      <c r="I25" s="28">
        <v>272</v>
      </c>
      <c r="J25" s="32">
        <v>0</v>
      </c>
      <c r="K25" s="41">
        <v>0</v>
      </c>
      <c r="L25" s="30">
        <v>0</v>
      </c>
      <c r="M25" s="215"/>
    </row>
    <row r="26" spans="1:13">
      <c r="A26" s="217"/>
      <c r="B26" s="46">
        <v>4</v>
      </c>
      <c r="C26" s="64" t="s">
        <v>122</v>
      </c>
      <c r="D26" s="40">
        <v>68</v>
      </c>
      <c r="E26" s="41">
        <v>74</v>
      </c>
      <c r="F26" s="30">
        <v>142</v>
      </c>
      <c r="G26" s="40">
        <v>213</v>
      </c>
      <c r="H26" s="41">
        <v>216</v>
      </c>
      <c r="I26" s="28">
        <v>429</v>
      </c>
      <c r="J26" s="32">
        <v>0</v>
      </c>
      <c r="K26" s="41">
        <v>0</v>
      </c>
      <c r="L26" s="30">
        <v>0</v>
      </c>
      <c r="M26" s="215"/>
    </row>
    <row r="27" spans="1:13">
      <c r="A27" s="217"/>
      <c r="B27" s="46">
        <v>5</v>
      </c>
      <c r="C27" s="64"/>
      <c r="D27" s="40"/>
      <c r="E27" s="41"/>
      <c r="F27" s="30"/>
      <c r="G27" s="40"/>
      <c r="H27" s="41"/>
      <c r="I27" s="28"/>
      <c r="J27" s="32">
        <v>0</v>
      </c>
      <c r="K27" s="41">
        <v>0</v>
      </c>
      <c r="L27" s="30">
        <v>0</v>
      </c>
      <c r="M27" s="215"/>
    </row>
    <row r="28" spans="1:13">
      <c r="A28" s="217"/>
      <c r="B28" s="46">
        <v>6</v>
      </c>
      <c r="C28" s="48"/>
      <c r="D28" s="45"/>
      <c r="E28" s="57"/>
      <c r="F28" s="48"/>
      <c r="G28" s="45"/>
      <c r="H28" s="57"/>
      <c r="I28" s="58"/>
      <c r="J28" s="44"/>
      <c r="K28" s="57"/>
      <c r="L28" s="48"/>
      <c r="M28" s="215"/>
    </row>
    <row r="29" spans="1:13" ht="15.6" thickBot="1">
      <c r="A29" s="217"/>
      <c r="B29" s="25"/>
      <c r="C29" s="35" t="s">
        <v>123</v>
      </c>
      <c r="D29" s="50">
        <v>270</v>
      </c>
      <c r="E29" s="31">
        <v>258</v>
      </c>
      <c r="F29" s="39">
        <v>528</v>
      </c>
      <c r="G29" s="50">
        <v>791</v>
      </c>
      <c r="H29" s="31">
        <v>830</v>
      </c>
      <c r="I29" s="39">
        <v>1621</v>
      </c>
      <c r="J29" s="67">
        <v>0</v>
      </c>
      <c r="K29" s="31">
        <v>0</v>
      </c>
      <c r="L29" s="39">
        <v>0</v>
      </c>
      <c r="M29" s="215"/>
    </row>
    <row r="30" spans="1:13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>
      <c r="A31" s="215"/>
      <c r="B31" s="13" t="s">
        <v>134</v>
      </c>
      <c r="J31" s="215"/>
      <c r="K31" s="215"/>
      <c r="L31" s="215"/>
      <c r="M31" s="215"/>
    </row>
    <row r="32" spans="1:13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>
      <c r="A33" s="215"/>
      <c r="B33" s="13" t="s">
        <v>135</v>
      </c>
      <c r="F33" s="215"/>
      <c r="G33" s="215"/>
      <c r="H33" s="215"/>
      <c r="I33" s="215"/>
      <c r="J33" s="215"/>
      <c r="K33" s="215"/>
      <c r="L33" s="215"/>
      <c r="M33" s="215"/>
    </row>
    <row r="34" spans="1:13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>
      <c r="A35" s="215"/>
      <c r="B35" s="13" t="s">
        <v>136</v>
      </c>
      <c r="I35" s="60"/>
      <c r="J35" s="215"/>
      <c r="K35" s="215"/>
      <c r="L35" s="215"/>
      <c r="M35" s="215"/>
    </row>
    <row r="36" spans="1:13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  <row r="39" spans="1:13">
      <c r="A39" s="215"/>
      <c r="J39" s="215"/>
      <c r="K39" s="215"/>
      <c r="L39" s="215"/>
      <c r="M39" s="215"/>
    </row>
    <row r="40" spans="1:13">
      <c r="A40" s="215"/>
    </row>
    <row r="41" spans="1:13">
      <c r="A41" s="215"/>
    </row>
    <row r="42" spans="1:13">
      <c r="A42" s="215"/>
    </row>
    <row r="43" spans="1:13">
      <c r="A43" s="215"/>
    </row>
    <row r="44" spans="1:13">
      <c r="A44" s="215"/>
    </row>
    <row r="45" spans="1:13">
      <c r="A45" s="215"/>
    </row>
  </sheetData>
  <mergeCells count="11">
    <mergeCell ref="B20:C22"/>
    <mergeCell ref="G20:I20"/>
    <mergeCell ref="G21:I21"/>
    <mergeCell ref="B8:C9"/>
    <mergeCell ref="H8:K8"/>
    <mergeCell ref="D8:G8"/>
    <mergeCell ref="J20:L20"/>
    <mergeCell ref="J21:L21"/>
    <mergeCell ref="D21:F21"/>
    <mergeCell ref="D20:F20"/>
    <mergeCell ref="D19:L1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30A3-01DE-43A9-936B-E0CE2F153A55}">
  <sheetPr>
    <tabColor theme="3"/>
  </sheetPr>
  <dimension ref="A1:M38"/>
  <sheetViews>
    <sheetView workbookViewId="0">
      <selection activeCell="S8" sqref="S8"/>
    </sheetView>
  </sheetViews>
  <sheetFormatPr defaultRowHeight="14.45"/>
  <cols>
    <col min="2" max="2" width="5.140625" customWidth="1"/>
    <col min="3" max="3" width="20" customWidth="1"/>
    <col min="4" max="12" width="13" customWidth="1"/>
  </cols>
  <sheetData>
    <row r="1" spans="1:13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ht="18">
      <c r="A2" s="221"/>
      <c r="B2" s="225" t="s">
        <v>109</v>
      </c>
      <c r="C2" s="215"/>
      <c r="D2" s="215"/>
      <c r="E2" s="215"/>
      <c r="F2" s="215"/>
      <c r="G2" s="215"/>
      <c r="H2" s="215"/>
      <c r="J2" s="220"/>
      <c r="K2" s="220"/>
      <c r="L2" s="220"/>
      <c r="M2" s="220"/>
    </row>
    <row r="3" spans="1:13">
      <c r="A3" s="221"/>
      <c r="B3" s="215"/>
      <c r="C3" s="215"/>
      <c r="D3" s="215"/>
      <c r="E3" s="215"/>
      <c r="F3" s="215"/>
      <c r="G3" s="215"/>
      <c r="H3" s="215"/>
      <c r="I3" s="222"/>
      <c r="J3" s="220"/>
      <c r="K3" s="220"/>
      <c r="L3" s="220"/>
      <c r="M3" s="220"/>
    </row>
    <row r="4" spans="1:13">
      <c r="A4" s="221"/>
      <c r="B4" s="219" t="s">
        <v>110</v>
      </c>
      <c r="C4" s="215"/>
      <c r="D4" s="215"/>
      <c r="E4" s="215"/>
      <c r="F4" s="215"/>
      <c r="G4" s="215"/>
      <c r="H4" s="215"/>
      <c r="I4" s="222"/>
      <c r="J4" s="220"/>
      <c r="K4" s="220"/>
      <c r="L4" s="220"/>
      <c r="M4" s="220"/>
    </row>
    <row r="5" spans="1:13">
      <c r="A5" s="221"/>
      <c r="B5" s="215"/>
      <c r="C5" s="215"/>
      <c r="D5" s="215"/>
      <c r="E5" s="215"/>
      <c r="F5" s="215"/>
      <c r="G5" s="215"/>
      <c r="H5" s="215"/>
      <c r="I5" s="222"/>
      <c r="J5" s="220"/>
      <c r="K5" s="220"/>
      <c r="L5" s="220"/>
      <c r="M5" s="220"/>
    </row>
    <row r="6" spans="1:13">
      <c r="A6" s="221"/>
      <c r="B6" s="226" t="s">
        <v>137</v>
      </c>
      <c r="C6" s="215"/>
      <c r="D6" s="215"/>
      <c r="E6" s="215"/>
      <c r="F6" s="215"/>
      <c r="G6" s="215"/>
      <c r="H6" s="215"/>
      <c r="I6" s="222"/>
      <c r="J6" s="220"/>
      <c r="K6" s="220"/>
      <c r="L6" s="220"/>
      <c r="M6" s="220"/>
    </row>
    <row r="7" spans="1:13" ht="15" thickBot="1">
      <c r="A7" s="220"/>
      <c r="B7" s="218"/>
      <c r="C7" s="218"/>
      <c r="D7" s="218"/>
      <c r="E7" s="218"/>
      <c r="F7" s="218"/>
      <c r="G7" s="218"/>
      <c r="H7" s="218"/>
      <c r="I7" s="220"/>
      <c r="J7" s="220"/>
      <c r="K7" s="220"/>
      <c r="L7" s="220"/>
      <c r="M7" s="220"/>
    </row>
    <row r="8" spans="1:13" ht="15" customHeight="1">
      <c r="A8" s="220"/>
      <c r="B8" s="228" t="s">
        <v>112</v>
      </c>
      <c r="C8" s="229"/>
      <c r="D8" s="234" t="s">
        <v>113</v>
      </c>
      <c r="E8" s="235"/>
      <c r="F8" s="235"/>
      <c r="G8" s="236"/>
      <c r="H8" s="234" t="s">
        <v>114</v>
      </c>
      <c r="I8" s="235"/>
      <c r="J8" s="235"/>
      <c r="K8" s="236"/>
      <c r="L8" s="220"/>
      <c r="M8" s="220"/>
    </row>
    <row r="9" spans="1:13" ht="31.5" customHeight="1" thickBot="1">
      <c r="A9" s="220"/>
      <c r="B9" s="289"/>
      <c r="C9" s="290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20"/>
      <c r="M9" s="220"/>
    </row>
    <row r="10" spans="1:13">
      <c r="A10" s="220"/>
      <c r="B10" s="17">
        <v>1</v>
      </c>
      <c r="C10" s="29" t="s">
        <v>119</v>
      </c>
      <c r="D10" s="49">
        <v>2000</v>
      </c>
      <c r="E10" s="65">
        <v>2000</v>
      </c>
      <c r="F10" s="21">
        <v>0</v>
      </c>
      <c r="G10" s="21">
        <v>0</v>
      </c>
      <c r="H10" s="49">
        <v>2000</v>
      </c>
      <c r="I10" s="65">
        <v>1450</v>
      </c>
      <c r="J10" s="21">
        <v>0</v>
      </c>
      <c r="K10" s="42">
        <v>550</v>
      </c>
      <c r="L10" s="220"/>
      <c r="M10" s="220"/>
    </row>
    <row r="11" spans="1:13">
      <c r="A11" s="220"/>
      <c r="B11" s="46">
        <v>2</v>
      </c>
      <c r="C11" s="64" t="s">
        <v>120</v>
      </c>
      <c r="D11" s="22">
        <v>3000</v>
      </c>
      <c r="E11" s="65">
        <v>3000</v>
      </c>
      <c r="F11" s="23">
        <v>0</v>
      </c>
      <c r="G11" s="21">
        <v>0</v>
      </c>
      <c r="H11" s="49">
        <v>2500</v>
      </c>
      <c r="I11" s="65">
        <v>2200</v>
      </c>
      <c r="J11" s="23">
        <v>0</v>
      </c>
      <c r="K11" s="42">
        <v>300</v>
      </c>
      <c r="L11" s="220"/>
      <c r="M11" s="220"/>
    </row>
    <row r="12" spans="1:13">
      <c r="A12" s="220"/>
      <c r="B12" s="46">
        <v>3</v>
      </c>
      <c r="C12" s="64" t="s">
        <v>121</v>
      </c>
      <c r="D12" s="22">
        <v>5000</v>
      </c>
      <c r="E12" s="65">
        <v>5000</v>
      </c>
      <c r="F12" s="23">
        <v>0</v>
      </c>
      <c r="G12" s="21">
        <v>0</v>
      </c>
      <c r="H12" s="22">
        <v>4000</v>
      </c>
      <c r="I12" s="65">
        <v>3500</v>
      </c>
      <c r="J12" s="23">
        <v>0</v>
      </c>
      <c r="K12" s="42">
        <v>500</v>
      </c>
      <c r="L12" s="220"/>
      <c r="M12" s="220"/>
    </row>
    <row r="13" spans="1:13">
      <c r="A13" s="220"/>
      <c r="B13" s="46">
        <v>4</v>
      </c>
      <c r="C13" s="64" t="s">
        <v>122</v>
      </c>
      <c r="D13" s="22">
        <v>2000</v>
      </c>
      <c r="E13" s="65">
        <v>2000</v>
      </c>
      <c r="F13" s="23">
        <v>0</v>
      </c>
      <c r="G13" s="21">
        <v>0</v>
      </c>
      <c r="H13" s="22">
        <v>1500</v>
      </c>
      <c r="I13" s="65">
        <v>1500</v>
      </c>
      <c r="J13" s="23">
        <v>0</v>
      </c>
      <c r="K13" s="42">
        <v>0</v>
      </c>
      <c r="L13" s="220"/>
      <c r="M13" s="220"/>
    </row>
    <row r="14" spans="1:13">
      <c r="A14" s="220"/>
      <c r="B14" s="46">
        <v>5</v>
      </c>
      <c r="C14" s="64" t="s">
        <v>138</v>
      </c>
      <c r="D14" s="22">
        <v>3000</v>
      </c>
      <c r="E14" s="65">
        <v>2600</v>
      </c>
      <c r="F14" s="23">
        <v>0</v>
      </c>
      <c r="G14" s="21">
        <v>400</v>
      </c>
      <c r="H14" s="22">
        <v>2500</v>
      </c>
      <c r="I14" s="65">
        <v>2000</v>
      </c>
      <c r="J14" s="23">
        <v>0</v>
      </c>
      <c r="K14" s="42">
        <v>500</v>
      </c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123</v>
      </c>
      <c r="D16" s="62">
        <v>15000</v>
      </c>
      <c r="E16" s="36">
        <v>14600</v>
      </c>
      <c r="F16" s="36">
        <v>0</v>
      </c>
      <c r="G16" s="18">
        <v>400</v>
      </c>
      <c r="H16" s="62">
        <v>12500</v>
      </c>
      <c r="I16" s="36">
        <v>10650</v>
      </c>
      <c r="J16" s="36">
        <v>0</v>
      </c>
      <c r="K16" s="52">
        <v>1850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customHeight="1" thickBot="1">
      <c r="A20" s="220"/>
      <c r="B20" s="220"/>
      <c r="C20" s="220"/>
      <c r="D20" s="246" t="s">
        <v>125</v>
      </c>
      <c r="E20" s="247"/>
      <c r="F20" s="247"/>
      <c r="G20" s="247"/>
      <c r="H20" s="247"/>
      <c r="I20" s="247"/>
      <c r="J20" s="247"/>
      <c r="K20" s="247"/>
      <c r="L20" s="248"/>
      <c r="M20" s="220"/>
    </row>
    <row r="21" spans="1:13" ht="14.45" customHeight="1">
      <c r="A21" s="220"/>
      <c r="B21" s="228" t="s">
        <v>112</v>
      </c>
      <c r="C21" s="229"/>
      <c r="D21" s="240" t="s">
        <v>126</v>
      </c>
      <c r="E21" s="241"/>
      <c r="F21" s="242"/>
      <c r="G21" s="240" t="s">
        <v>127</v>
      </c>
      <c r="H21" s="241"/>
      <c r="I21" s="242"/>
      <c r="J21" s="240" t="s">
        <v>128</v>
      </c>
      <c r="K21" s="241"/>
      <c r="L21" s="242"/>
      <c r="M21" s="220"/>
    </row>
    <row r="22" spans="1:13">
      <c r="A22" s="220"/>
      <c r="B22" s="230"/>
      <c r="C22" s="231"/>
      <c r="D22" s="243" t="s">
        <v>129</v>
      </c>
      <c r="E22" s="244"/>
      <c r="F22" s="245"/>
      <c r="G22" s="243" t="s">
        <v>130</v>
      </c>
      <c r="H22" s="244"/>
      <c r="I22" s="245"/>
      <c r="J22" s="243" t="s">
        <v>131</v>
      </c>
      <c r="K22" s="244"/>
      <c r="L22" s="245"/>
      <c r="M22" s="220"/>
    </row>
    <row r="23" spans="1:13" ht="15" thickBot="1">
      <c r="A23" s="220"/>
      <c r="B23" s="289"/>
      <c r="C23" s="290"/>
      <c r="D23" s="38" t="s">
        <v>132</v>
      </c>
      <c r="E23" s="47" t="s">
        <v>133</v>
      </c>
      <c r="F23" s="24" t="s">
        <v>123</v>
      </c>
      <c r="G23" s="14" t="s">
        <v>132</v>
      </c>
      <c r="H23" s="15" t="s">
        <v>133</v>
      </c>
      <c r="I23" s="16" t="s">
        <v>123</v>
      </c>
      <c r="J23" s="38" t="s">
        <v>132</v>
      </c>
      <c r="K23" s="47" t="s">
        <v>133</v>
      </c>
      <c r="L23" s="24" t="s">
        <v>123</v>
      </c>
      <c r="M23" s="220"/>
    </row>
    <row r="24" spans="1:13">
      <c r="A24" s="220"/>
      <c r="B24" s="54">
        <v>1</v>
      </c>
      <c r="C24" s="29" t="s">
        <v>119</v>
      </c>
      <c r="D24" s="56">
        <v>234</v>
      </c>
      <c r="E24" s="34">
        <v>261</v>
      </c>
      <c r="F24" s="51">
        <v>495</v>
      </c>
      <c r="G24" s="20">
        <v>467</v>
      </c>
      <c r="H24" s="53">
        <v>479</v>
      </c>
      <c r="I24" s="28">
        <v>946</v>
      </c>
      <c r="J24" s="56">
        <v>0</v>
      </c>
      <c r="K24" s="34">
        <v>0</v>
      </c>
      <c r="L24" s="51">
        <v>0</v>
      </c>
      <c r="M24" s="220"/>
    </row>
    <row r="25" spans="1:13">
      <c r="A25" s="220"/>
      <c r="B25" s="46">
        <v>2</v>
      </c>
      <c r="C25" s="64" t="s">
        <v>120</v>
      </c>
      <c r="D25" s="32">
        <v>367</v>
      </c>
      <c r="E25" s="41">
        <v>332</v>
      </c>
      <c r="F25" s="30">
        <v>699</v>
      </c>
      <c r="G25" s="40">
        <v>789</v>
      </c>
      <c r="H25" s="41">
        <v>678</v>
      </c>
      <c r="I25" s="28">
        <v>1467</v>
      </c>
      <c r="J25" s="32">
        <v>0</v>
      </c>
      <c r="K25" s="41">
        <v>0</v>
      </c>
      <c r="L25" s="30">
        <v>0</v>
      </c>
      <c r="M25" s="220"/>
    </row>
    <row r="26" spans="1:13">
      <c r="A26" s="220"/>
      <c r="B26" s="46">
        <v>3</v>
      </c>
      <c r="C26" s="64" t="s">
        <v>121</v>
      </c>
      <c r="D26" s="32">
        <v>432</v>
      </c>
      <c r="E26" s="41">
        <v>554</v>
      </c>
      <c r="F26" s="30">
        <v>986</v>
      </c>
      <c r="G26" s="40">
        <v>1215</v>
      </c>
      <c r="H26" s="41">
        <v>1268</v>
      </c>
      <c r="I26" s="28">
        <v>2483</v>
      </c>
      <c r="J26" s="32">
        <v>0</v>
      </c>
      <c r="K26" s="41">
        <v>0</v>
      </c>
      <c r="L26" s="30">
        <v>0</v>
      </c>
      <c r="M26" s="220"/>
    </row>
    <row r="27" spans="1:13">
      <c r="A27" s="220"/>
      <c r="B27" s="46">
        <v>4</v>
      </c>
      <c r="C27" s="64" t="s">
        <v>122</v>
      </c>
      <c r="D27" s="32">
        <v>215</v>
      </c>
      <c r="E27" s="41">
        <v>295</v>
      </c>
      <c r="F27" s="30">
        <v>510</v>
      </c>
      <c r="G27" s="40">
        <v>501</v>
      </c>
      <c r="H27" s="41">
        <v>487</v>
      </c>
      <c r="I27" s="28">
        <v>988</v>
      </c>
      <c r="J27" s="32">
        <v>0</v>
      </c>
      <c r="K27" s="41">
        <v>0</v>
      </c>
      <c r="L27" s="30">
        <v>0</v>
      </c>
      <c r="M27" s="220"/>
    </row>
    <row r="28" spans="1:13">
      <c r="A28" s="220"/>
      <c r="B28" s="46">
        <v>5</v>
      </c>
      <c r="C28" s="64" t="s">
        <v>138</v>
      </c>
      <c r="D28" s="32">
        <v>300</v>
      </c>
      <c r="E28" s="41">
        <v>405</v>
      </c>
      <c r="F28" s="30">
        <v>705</v>
      </c>
      <c r="G28" s="40">
        <v>650</v>
      </c>
      <c r="H28" s="41">
        <v>630</v>
      </c>
      <c r="I28" s="28">
        <v>1280</v>
      </c>
      <c r="J28" s="32">
        <v>0</v>
      </c>
      <c r="K28" s="41">
        <v>0</v>
      </c>
      <c r="L28" s="30">
        <v>0</v>
      </c>
      <c r="M28" s="220"/>
    </row>
    <row r="29" spans="1:13">
      <c r="A29" s="220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0"/>
      <c r="B30" s="25"/>
      <c r="C30" s="70" t="s">
        <v>123</v>
      </c>
      <c r="D30" s="71">
        <v>1548</v>
      </c>
      <c r="E30" s="72">
        <v>1847</v>
      </c>
      <c r="F30" s="73">
        <v>3395</v>
      </c>
      <c r="G30" s="74">
        <v>3622</v>
      </c>
      <c r="H30" s="72">
        <v>3542</v>
      </c>
      <c r="I30" s="75">
        <v>7164</v>
      </c>
      <c r="J30" s="71">
        <v>0</v>
      </c>
      <c r="K30" s="72">
        <v>0</v>
      </c>
      <c r="L30" s="73">
        <v>0</v>
      </c>
      <c r="M30" s="220"/>
    </row>
    <row r="31" spans="1:13">
      <c r="A31" s="220"/>
      <c r="B31" s="216"/>
      <c r="C31" s="216"/>
      <c r="D31" s="216"/>
      <c r="E31" s="216"/>
      <c r="F31" s="216"/>
      <c r="G31" s="216"/>
      <c r="H31" s="216"/>
      <c r="I31" s="216"/>
      <c r="J31" s="218"/>
      <c r="K31" s="218"/>
      <c r="L31" s="218"/>
      <c r="M31" s="220"/>
    </row>
    <row r="32" spans="1:13">
      <c r="A32" s="220"/>
      <c r="B32" s="226" t="s">
        <v>139</v>
      </c>
      <c r="C32" s="215"/>
      <c r="D32" s="215"/>
      <c r="E32" s="215"/>
      <c r="F32" s="215"/>
      <c r="G32" s="215"/>
      <c r="H32" s="215"/>
      <c r="I32" s="215"/>
      <c r="J32" s="220"/>
      <c r="K32" s="220"/>
      <c r="L32" s="220"/>
      <c r="M32" s="220"/>
    </row>
    <row r="33" spans="1:13">
      <c r="A33" s="220"/>
      <c r="B33" s="226" t="s">
        <v>140</v>
      </c>
      <c r="C33" s="215"/>
      <c r="D33" s="215"/>
      <c r="E33" s="215"/>
      <c r="F33" s="215"/>
      <c r="G33" s="215"/>
      <c r="H33" s="215"/>
      <c r="I33" s="215"/>
      <c r="J33" s="220"/>
      <c r="K33" s="220"/>
      <c r="L33" s="220"/>
      <c r="M33" s="220"/>
    </row>
    <row r="34" spans="1:13">
      <c r="A34" s="220"/>
      <c r="B34" s="215"/>
      <c r="C34" s="215"/>
      <c r="D34" s="215"/>
      <c r="E34" s="215"/>
      <c r="F34" s="215"/>
      <c r="G34" s="215"/>
      <c r="H34" s="215"/>
      <c r="I34" s="215"/>
      <c r="J34" s="220"/>
      <c r="K34" s="220"/>
      <c r="L34" s="220"/>
      <c r="M34" s="220"/>
    </row>
    <row r="35" spans="1:13">
      <c r="A35" s="220"/>
      <c r="B35" s="226" t="s">
        <v>141</v>
      </c>
      <c r="C35" s="215"/>
      <c r="D35" s="215"/>
      <c r="E35" s="215"/>
      <c r="F35" s="215"/>
      <c r="G35" s="215"/>
      <c r="H35" s="215"/>
      <c r="I35" s="227"/>
      <c r="J35" s="220"/>
      <c r="K35" s="220"/>
      <c r="L35" s="220"/>
      <c r="M35" s="220"/>
    </row>
    <row r="36" spans="1:13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M38" s="220"/>
    </row>
  </sheetData>
  <mergeCells count="11">
    <mergeCell ref="H8:K8"/>
    <mergeCell ref="D8:G8"/>
    <mergeCell ref="B21:C23"/>
    <mergeCell ref="D21:F21"/>
    <mergeCell ref="G21:I21"/>
    <mergeCell ref="J21:L21"/>
    <mergeCell ref="D22:F22"/>
    <mergeCell ref="G22:I22"/>
    <mergeCell ref="J22:L22"/>
    <mergeCell ref="B8:C9"/>
    <mergeCell ref="D20:L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5E0D-4AFC-4DFB-BEB1-6D6C7044A72B}">
  <sheetPr>
    <tabColor theme="3"/>
  </sheetPr>
  <dimension ref="A1:M38"/>
  <sheetViews>
    <sheetView workbookViewId="0">
      <selection activeCell="P26" sqref="P26"/>
    </sheetView>
  </sheetViews>
  <sheetFormatPr defaultRowHeight="14.45"/>
  <cols>
    <col min="2" max="2" width="5.140625" customWidth="1"/>
    <col min="3" max="3" width="20" customWidth="1"/>
    <col min="4" max="12" width="13" customWidth="1"/>
  </cols>
  <sheetData>
    <row r="1" spans="1:13">
      <c r="A1" s="220"/>
      <c r="B1" s="215"/>
      <c r="C1" s="215"/>
      <c r="D1" s="215"/>
      <c r="E1" s="215"/>
      <c r="F1" s="215"/>
      <c r="G1" s="215"/>
      <c r="H1" s="215"/>
      <c r="I1" s="215"/>
      <c r="J1" s="220"/>
      <c r="K1" s="220"/>
      <c r="L1" s="220"/>
      <c r="M1" s="220"/>
    </row>
    <row r="2" spans="1:13" ht="18">
      <c r="A2" s="220"/>
      <c r="B2" s="225" t="s">
        <v>109</v>
      </c>
      <c r="C2" s="215"/>
      <c r="D2" s="215"/>
      <c r="E2" s="215"/>
      <c r="F2" s="215"/>
      <c r="G2" s="215"/>
      <c r="H2" s="215"/>
      <c r="I2" s="215"/>
      <c r="J2" s="220"/>
      <c r="K2" s="220"/>
      <c r="L2" s="220"/>
      <c r="M2" s="220"/>
    </row>
    <row r="3" spans="1:13">
      <c r="A3" s="220"/>
      <c r="B3" s="215"/>
      <c r="C3" s="215"/>
      <c r="D3" s="215"/>
      <c r="E3" s="215"/>
      <c r="F3" s="215"/>
      <c r="G3" s="215"/>
      <c r="H3" s="215"/>
      <c r="I3" s="215"/>
      <c r="J3" s="220"/>
      <c r="K3" s="220"/>
      <c r="L3" s="220"/>
      <c r="M3" s="220"/>
    </row>
    <row r="4" spans="1:13">
      <c r="A4" s="220"/>
      <c r="B4" s="219" t="s">
        <v>110</v>
      </c>
      <c r="C4" s="215"/>
      <c r="D4" s="215"/>
      <c r="E4" s="215"/>
      <c r="F4" s="215"/>
      <c r="G4" s="215"/>
      <c r="H4" s="215"/>
      <c r="I4" s="215"/>
      <c r="J4" s="220"/>
      <c r="K4" s="220"/>
      <c r="L4" s="220"/>
      <c r="M4" s="220"/>
    </row>
    <row r="5" spans="1:13">
      <c r="A5" s="220"/>
      <c r="B5" s="215"/>
      <c r="C5" s="215"/>
      <c r="D5" s="215"/>
      <c r="E5" s="215"/>
      <c r="F5" s="215"/>
      <c r="G5" s="215"/>
      <c r="H5" s="215"/>
      <c r="I5" s="215"/>
      <c r="J5" s="220"/>
      <c r="K5" s="220"/>
      <c r="L5" s="220"/>
      <c r="M5" s="220"/>
    </row>
    <row r="6" spans="1:13">
      <c r="A6" s="220"/>
      <c r="B6" s="226" t="s">
        <v>142</v>
      </c>
      <c r="C6" s="215"/>
      <c r="D6" s="215"/>
      <c r="E6" s="215"/>
      <c r="F6" s="215"/>
      <c r="G6" s="215"/>
      <c r="H6" s="215"/>
      <c r="I6" s="215"/>
      <c r="J6" s="220"/>
      <c r="K6" s="220"/>
      <c r="L6" s="220"/>
      <c r="M6" s="220"/>
    </row>
    <row r="7" spans="1:13" ht="15" thickBot="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1:13" ht="15" customHeight="1">
      <c r="A8" s="220"/>
      <c r="B8" s="228" t="s">
        <v>112</v>
      </c>
      <c r="C8" s="229"/>
      <c r="D8" s="234" t="s">
        <v>113</v>
      </c>
      <c r="E8" s="235"/>
      <c r="F8" s="235"/>
      <c r="G8" s="236"/>
      <c r="H8" s="234" t="s">
        <v>114</v>
      </c>
      <c r="I8" s="235"/>
      <c r="J8" s="235"/>
      <c r="K8" s="236"/>
      <c r="L8" s="220"/>
      <c r="M8" s="220"/>
    </row>
    <row r="9" spans="1:13" ht="31.5" customHeight="1" thickBot="1">
      <c r="A9" s="220"/>
      <c r="B9" s="289"/>
      <c r="C9" s="290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20"/>
      <c r="M9" s="220"/>
    </row>
    <row r="10" spans="1:13">
      <c r="A10" s="220"/>
      <c r="B10" s="17">
        <v>1</v>
      </c>
      <c r="C10" s="29" t="s">
        <v>119</v>
      </c>
      <c r="D10" s="49">
        <v>2000</v>
      </c>
      <c r="E10" s="65">
        <v>850</v>
      </c>
      <c r="F10" s="21">
        <v>10</v>
      </c>
      <c r="G10" s="21">
        <v>1140</v>
      </c>
      <c r="H10" s="49">
        <v>2000</v>
      </c>
      <c r="I10" s="65">
        <v>900</v>
      </c>
      <c r="J10" s="21">
        <v>20</v>
      </c>
      <c r="K10" s="42">
        <v>1080</v>
      </c>
      <c r="L10" s="220"/>
      <c r="M10" s="220"/>
    </row>
    <row r="11" spans="1:13">
      <c r="A11" s="220"/>
      <c r="B11" s="46">
        <v>2</v>
      </c>
      <c r="C11" s="64" t="s">
        <v>120</v>
      </c>
      <c r="D11" s="22">
        <v>3000</v>
      </c>
      <c r="E11" s="65">
        <v>1500</v>
      </c>
      <c r="F11" s="23">
        <v>50</v>
      </c>
      <c r="G11" s="21">
        <v>1450</v>
      </c>
      <c r="H11" s="49">
        <v>2000</v>
      </c>
      <c r="I11" s="65">
        <v>960</v>
      </c>
      <c r="J11" s="23">
        <v>40</v>
      </c>
      <c r="K11" s="42">
        <v>1000</v>
      </c>
      <c r="L11" s="220"/>
      <c r="M11" s="220"/>
    </row>
    <row r="12" spans="1:13">
      <c r="A12" s="220"/>
      <c r="B12" s="46">
        <v>3</v>
      </c>
      <c r="C12" s="64" t="s">
        <v>121</v>
      </c>
      <c r="D12" s="22">
        <v>5000</v>
      </c>
      <c r="E12" s="65">
        <v>1600</v>
      </c>
      <c r="F12" s="23">
        <v>0</v>
      </c>
      <c r="G12" s="21">
        <v>3400</v>
      </c>
      <c r="H12" s="22">
        <v>3000</v>
      </c>
      <c r="I12" s="65">
        <v>1600</v>
      </c>
      <c r="J12" s="23">
        <v>0</v>
      </c>
      <c r="K12" s="42">
        <v>1400</v>
      </c>
      <c r="L12" s="220"/>
      <c r="M12" s="220"/>
    </row>
    <row r="13" spans="1:13">
      <c r="A13" s="220"/>
      <c r="B13" s="46">
        <v>4</v>
      </c>
      <c r="C13" s="64" t="s">
        <v>122</v>
      </c>
      <c r="D13" s="22">
        <v>4000</v>
      </c>
      <c r="E13" s="65">
        <v>3400</v>
      </c>
      <c r="F13" s="23">
        <v>0</v>
      </c>
      <c r="G13" s="21">
        <v>600</v>
      </c>
      <c r="H13" s="22">
        <v>3000</v>
      </c>
      <c r="I13" s="65">
        <v>2800</v>
      </c>
      <c r="J13" s="23">
        <v>0</v>
      </c>
      <c r="K13" s="42">
        <v>200</v>
      </c>
      <c r="L13" s="220"/>
      <c r="M13" s="220"/>
    </row>
    <row r="14" spans="1:13">
      <c r="A14" s="220"/>
      <c r="B14" s="46">
        <v>5</v>
      </c>
      <c r="C14" s="28"/>
      <c r="D14" s="22"/>
      <c r="E14" s="43"/>
      <c r="F14" s="23"/>
      <c r="G14" s="23"/>
      <c r="H14" s="22"/>
      <c r="I14" s="43"/>
      <c r="J14" s="23"/>
      <c r="K14" s="63"/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123</v>
      </c>
      <c r="D16" s="62">
        <v>14000</v>
      </c>
      <c r="E16" s="36">
        <v>7350</v>
      </c>
      <c r="F16" s="36">
        <v>60</v>
      </c>
      <c r="G16" s="18">
        <v>6590</v>
      </c>
      <c r="H16" s="62">
        <v>10000</v>
      </c>
      <c r="I16" s="36">
        <v>6260</v>
      </c>
      <c r="J16" s="36">
        <v>60</v>
      </c>
      <c r="K16" s="52">
        <v>3680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customHeight="1" thickBot="1">
      <c r="A20" s="221"/>
      <c r="B20" s="223" t="s">
        <v>124</v>
      </c>
      <c r="C20" s="224"/>
      <c r="D20" s="246" t="s">
        <v>125</v>
      </c>
      <c r="E20" s="247"/>
      <c r="F20" s="247"/>
      <c r="G20" s="247"/>
      <c r="H20" s="247"/>
      <c r="I20" s="247"/>
      <c r="J20" s="247"/>
      <c r="K20" s="247"/>
      <c r="L20" s="248"/>
      <c r="M20" s="220"/>
    </row>
    <row r="21" spans="1:13" ht="14.45" customHeight="1">
      <c r="A21" s="221"/>
      <c r="B21" s="228" t="s">
        <v>112</v>
      </c>
      <c r="C21" s="229"/>
      <c r="D21" s="240" t="s">
        <v>126</v>
      </c>
      <c r="E21" s="241"/>
      <c r="F21" s="242"/>
      <c r="G21" s="240" t="s">
        <v>127</v>
      </c>
      <c r="H21" s="241"/>
      <c r="I21" s="242"/>
      <c r="J21" s="240" t="s">
        <v>128</v>
      </c>
      <c r="K21" s="241"/>
      <c r="L21" s="242"/>
      <c r="M21" s="220"/>
    </row>
    <row r="22" spans="1:13">
      <c r="A22" s="221"/>
      <c r="B22" s="230"/>
      <c r="C22" s="231"/>
      <c r="D22" s="243" t="s">
        <v>129</v>
      </c>
      <c r="E22" s="244"/>
      <c r="F22" s="245"/>
      <c r="G22" s="243" t="s">
        <v>130</v>
      </c>
      <c r="H22" s="244"/>
      <c r="I22" s="245"/>
      <c r="J22" s="243" t="s">
        <v>131</v>
      </c>
      <c r="K22" s="244"/>
      <c r="L22" s="245"/>
      <c r="M22" s="220"/>
    </row>
    <row r="23" spans="1:13" ht="15" thickBot="1">
      <c r="A23" s="221"/>
      <c r="B23" s="289"/>
      <c r="C23" s="290"/>
      <c r="D23" s="38" t="s">
        <v>132</v>
      </c>
      <c r="E23" s="47" t="s">
        <v>133</v>
      </c>
      <c r="F23" s="24" t="s">
        <v>123</v>
      </c>
      <c r="G23" s="14" t="s">
        <v>132</v>
      </c>
      <c r="H23" s="15" t="s">
        <v>133</v>
      </c>
      <c r="I23" s="16" t="s">
        <v>123</v>
      </c>
      <c r="J23" s="38" t="s">
        <v>132</v>
      </c>
      <c r="K23" s="47" t="s">
        <v>133</v>
      </c>
      <c r="L23" s="24" t="s">
        <v>123</v>
      </c>
      <c r="M23" s="220"/>
    </row>
    <row r="24" spans="1:13">
      <c r="A24" s="221"/>
      <c r="B24" s="54">
        <v>1</v>
      </c>
      <c r="C24" s="29" t="s">
        <v>119</v>
      </c>
      <c r="D24" s="56">
        <v>184</v>
      </c>
      <c r="E24" s="34">
        <v>165</v>
      </c>
      <c r="F24" s="51">
        <v>349</v>
      </c>
      <c r="G24" s="20">
        <v>200</v>
      </c>
      <c r="H24" s="53">
        <v>210</v>
      </c>
      <c r="I24" s="28">
        <v>410</v>
      </c>
      <c r="J24" s="56">
        <v>0</v>
      </c>
      <c r="K24" s="34">
        <v>0</v>
      </c>
      <c r="L24" s="51">
        <v>0</v>
      </c>
      <c r="M24" s="220"/>
    </row>
    <row r="25" spans="1:13">
      <c r="A25" s="221"/>
      <c r="B25" s="46">
        <v>2</v>
      </c>
      <c r="C25" s="64" t="s">
        <v>120</v>
      </c>
      <c r="D25" s="32">
        <v>136</v>
      </c>
      <c r="E25" s="41">
        <v>122</v>
      </c>
      <c r="F25" s="30">
        <v>258</v>
      </c>
      <c r="G25" s="40">
        <v>354</v>
      </c>
      <c r="H25" s="41">
        <v>265</v>
      </c>
      <c r="I25" s="28">
        <v>619</v>
      </c>
      <c r="J25" s="32">
        <v>0</v>
      </c>
      <c r="K25" s="41">
        <v>0</v>
      </c>
      <c r="L25" s="30">
        <v>0</v>
      </c>
      <c r="M25" s="220"/>
    </row>
    <row r="26" spans="1:13">
      <c r="A26" s="221"/>
      <c r="B26" s="46">
        <v>3</v>
      </c>
      <c r="C26" s="64" t="s">
        <v>121</v>
      </c>
      <c r="D26" s="32">
        <v>276</v>
      </c>
      <c r="E26" s="41">
        <v>304</v>
      </c>
      <c r="F26" s="30">
        <v>580</v>
      </c>
      <c r="G26" s="40">
        <v>405</v>
      </c>
      <c r="H26" s="41">
        <v>395</v>
      </c>
      <c r="I26" s="28">
        <v>800</v>
      </c>
      <c r="J26" s="32">
        <v>0</v>
      </c>
      <c r="K26" s="41">
        <v>0</v>
      </c>
      <c r="L26" s="30">
        <v>0</v>
      </c>
      <c r="M26" s="220"/>
    </row>
    <row r="27" spans="1:13">
      <c r="A27" s="221"/>
      <c r="B27" s="46">
        <v>4</v>
      </c>
      <c r="C27" s="64" t="s">
        <v>122</v>
      </c>
      <c r="D27" s="32">
        <v>556</v>
      </c>
      <c r="E27" s="41">
        <v>465</v>
      </c>
      <c r="F27" s="30">
        <v>1021</v>
      </c>
      <c r="G27" s="40">
        <v>870</v>
      </c>
      <c r="H27" s="41">
        <v>743</v>
      </c>
      <c r="I27" s="28">
        <v>1613</v>
      </c>
      <c r="J27" s="32">
        <v>0</v>
      </c>
      <c r="K27" s="41">
        <v>0</v>
      </c>
      <c r="L27" s="30">
        <v>0</v>
      </c>
      <c r="M27" s="220"/>
    </row>
    <row r="28" spans="1:13">
      <c r="A28" s="221"/>
      <c r="B28" s="46">
        <v>5</v>
      </c>
      <c r="C28" s="28"/>
      <c r="D28" s="32"/>
      <c r="E28" s="41"/>
      <c r="F28" s="30">
        <v>0</v>
      </c>
      <c r="G28" s="40"/>
      <c r="H28" s="41"/>
      <c r="I28" s="28"/>
      <c r="J28" s="32"/>
      <c r="K28" s="41"/>
      <c r="L28" s="30"/>
      <c r="M28" s="220"/>
    </row>
    <row r="29" spans="1:13">
      <c r="A29" s="221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1"/>
      <c r="B30" s="25"/>
      <c r="C30" s="76" t="s">
        <v>123</v>
      </c>
      <c r="D30" s="77">
        <v>1152</v>
      </c>
      <c r="E30" s="78">
        <v>1056</v>
      </c>
      <c r="F30" s="79">
        <v>2208</v>
      </c>
      <c r="G30" s="80">
        <v>1829</v>
      </c>
      <c r="H30" s="78">
        <v>1613</v>
      </c>
      <c r="I30" s="81">
        <v>3442</v>
      </c>
      <c r="J30" s="77">
        <v>0</v>
      </c>
      <c r="K30" s="78">
        <v>0</v>
      </c>
      <c r="L30" s="79">
        <v>0</v>
      </c>
      <c r="M30" s="220"/>
    </row>
    <row r="31" spans="1:13">
      <c r="A31" s="220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20"/>
    </row>
    <row r="32" spans="1:13">
      <c r="A32" s="220"/>
      <c r="B32" s="226" t="s">
        <v>143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0"/>
    </row>
    <row r="33" spans="1:13">
      <c r="A33" s="220"/>
      <c r="B33" s="226" t="s">
        <v>144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0"/>
    </row>
    <row r="34" spans="1:13">
      <c r="A34" s="220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20"/>
    </row>
    <row r="35" spans="1:13">
      <c r="A35" s="220"/>
      <c r="B35" s="226" t="s">
        <v>145</v>
      </c>
      <c r="C35" s="215"/>
      <c r="D35" s="215"/>
      <c r="E35" s="215"/>
      <c r="F35" s="215"/>
      <c r="G35" s="215"/>
      <c r="H35" s="215"/>
      <c r="I35" s="227"/>
      <c r="J35" s="215"/>
      <c r="K35" s="215"/>
      <c r="L35" s="215"/>
      <c r="M35" s="220"/>
    </row>
    <row r="36" spans="1:13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</row>
  </sheetData>
  <mergeCells count="11">
    <mergeCell ref="D22:F22"/>
    <mergeCell ref="G22:I22"/>
    <mergeCell ref="J22:L22"/>
    <mergeCell ref="B8:C9"/>
    <mergeCell ref="D8:G8"/>
    <mergeCell ref="H8:K8"/>
    <mergeCell ref="B21:C23"/>
    <mergeCell ref="D21:F21"/>
    <mergeCell ref="G21:I21"/>
    <mergeCell ref="J21:L21"/>
    <mergeCell ref="D20:L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911C-FA96-4462-9A6D-7EC79FEBE641}">
  <sheetPr>
    <tabColor theme="3"/>
  </sheetPr>
  <dimension ref="A1:M38"/>
  <sheetViews>
    <sheetView zoomScale="90" zoomScaleNormal="90" workbookViewId="0">
      <selection activeCell="R23" sqref="R23"/>
    </sheetView>
  </sheetViews>
  <sheetFormatPr defaultRowHeight="14.45"/>
  <cols>
    <col min="2" max="2" width="5.140625" customWidth="1"/>
    <col min="3" max="3" width="20" customWidth="1"/>
    <col min="4" max="12" width="13" customWidth="1"/>
  </cols>
  <sheetData>
    <row r="1" spans="1:13">
      <c r="A1" s="215"/>
      <c r="B1" s="215"/>
      <c r="C1" s="215"/>
      <c r="D1" s="215"/>
      <c r="E1" s="215"/>
      <c r="F1" s="215"/>
      <c r="G1" s="215"/>
      <c r="H1" s="215"/>
      <c r="I1" s="215"/>
      <c r="J1" s="220"/>
      <c r="K1" s="220"/>
      <c r="L1" s="220"/>
      <c r="M1" s="220"/>
    </row>
    <row r="2" spans="1:13" ht="18">
      <c r="A2" s="215"/>
      <c r="B2" s="225" t="s">
        <v>109</v>
      </c>
      <c r="C2" s="215"/>
      <c r="D2" s="215"/>
      <c r="E2" s="215"/>
      <c r="F2" s="215"/>
      <c r="G2" s="215"/>
      <c r="H2" s="215"/>
      <c r="I2" s="215"/>
      <c r="J2" s="220"/>
      <c r="K2" s="220"/>
      <c r="L2" s="220"/>
      <c r="M2" s="220"/>
    </row>
    <row r="3" spans="1:13">
      <c r="A3" s="215"/>
      <c r="B3" s="219"/>
      <c r="C3" s="215"/>
      <c r="D3" s="215"/>
      <c r="E3" s="215"/>
      <c r="F3" s="215"/>
      <c r="G3" s="215"/>
      <c r="H3" s="215"/>
      <c r="I3" s="215"/>
      <c r="J3" s="220"/>
      <c r="K3" s="220"/>
      <c r="L3" s="220"/>
      <c r="M3" s="220"/>
    </row>
    <row r="4" spans="1:13">
      <c r="A4" s="215"/>
      <c r="B4" s="219" t="s">
        <v>110</v>
      </c>
      <c r="C4" s="215"/>
      <c r="D4" s="215"/>
      <c r="E4" s="215"/>
      <c r="F4" s="215"/>
      <c r="G4" s="215"/>
      <c r="H4" s="215"/>
      <c r="I4" s="215"/>
      <c r="J4" s="220"/>
      <c r="K4" s="220"/>
      <c r="L4" s="220"/>
      <c r="M4" s="220"/>
    </row>
    <row r="5" spans="1:13">
      <c r="A5" s="215"/>
      <c r="B5" s="215"/>
      <c r="C5" s="215"/>
      <c r="D5" s="215"/>
      <c r="E5" s="215"/>
      <c r="F5" s="215"/>
      <c r="G5" s="215"/>
      <c r="H5" s="215"/>
      <c r="I5" s="215"/>
      <c r="J5" s="220"/>
      <c r="K5" s="220"/>
      <c r="L5" s="220"/>
      <c r="M5" s="220"/>
    </row>
    <row r="6" spans="1:13">
      <c r="A6" s="215"/>
      <c r="B6" s="226" t="s">
        <v>146</v>
      </c>
      <c r="C6" s="215"/>
      <c r="D6" s="215"/>
      <c r="E6" s="215"/>
      <c r="F6" s="215"/>
      <c r="G6" s="215"/>
      <c r="H6" s="215"/>
      <c r="I6" s="215"/>
      <c r="J6" s="220"/>
      <c r="K6" s="220"/>
      <c r="L6" s="220"/>
      <c r="M6" s="220"/>
    </row>
    <row r="7" spans="1:13" ht="15" thickBot="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1:13" ht="15" customHeight="1">
      <c r="A8" s="220"/>
      <c r="B8" s="228" t="s">
        <v>112</v>
      </c>
      <c r="C8" s="229"/>
      <c r="D8" s="234" t="s">
        <v>113</v>
      </c>
      <c r="E8" s="235"/>
      <c r="F8" s="235"/>
      <c r="G8" s="236"/>
      <c r="H8" s="234" t="s">
        <v>114</v>
      </c>
      <c r="I8" s="235"/>
      <c r="J8" s="235"/>
      <c r="K8" s="236"/>
      <c r="L8" s="220"/>
      <c r="M8" s="220"/>
    </row>
    <row r="9" spans="1:13" ht="31.5" customHeight="1" thickBot="1">
      <c r="A9" s="220"/>
      <c r="B9" s="289"/>
      <c r="C9" s="290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20"/>
      <c r="M9" s="220"/>
    </row>
    <row r="10" spans="1:13">
      <c r="A10" s="220"/>
      <c r="B10" s="17">
        <v>1</v>
      </c>
      <c r="C10" s="29" t="s">
        <v>119</v>
      </c>
      <c r="D10" s="49">
        <v>2000</v>
      </c>
      <c r="E10" s="65">
        <v>2000</v>
      </c>
      <c r="F10" s="21">
        <v>0</v>
      </c>
      <c r="G10" s="21">
        <v>0</v>
      </c>
      <c r="H10" s="49">
        <v>2000</v>
      </c>
      <c r="I10" s="65">
        <v>2000</v>
      </c>
      <c r="J10" s="21">
        <v>0</v>
      </c>
      <c r="K10" s="42">
        <v>0</v>
      </c>
      <c r="L10" s="220"/>
      <c r="M10" s="220"/>
    </row>
    <row r="11" spans="1:13">
      <c r="A11" s="220"/>
      <c r="B11" s="46">
        <v>2</v>
      </c>
      <c r="C11" s="64" t="s">
        <v>120</v>
      </c>
      <c r="D11" s="22">
        <v>3000</v>
      </c>
      <c r="E11" s="65">
        <v>3000</v>
      </c>
      <c r="F11" s="23">
        <v>0</v>
      </c>
      <c r="G11" s="21">
        <v>0</v>
      </c>
      <c r="H11" s="49">
        <v>3000</v>
      </c>
      <c r="I11" s="65">
        <v>3000</v>
      </c>
      <c r="J11" s="23">
        <v>0</v>
      </c>
      <c r="K11" s="42">
        <v>0</v>
      </c>
      <c r="L11" s="220"/>
      <c r="M11" s="220"/>
    </row>
    <row r="12" spans="1:13">
      <c r="A12" s="220"/>
      <c r="B12" s="46">
        <v>3</v>
      </c>
      <c r="C12" s="64" t="s">
        <v>121</v>
      </c>
      <c r="D12" s="22">
        <v>5000</v>
      </c>
      <c r="E12" s="65">
        <v>5000</v>
      </c>
      <c r="F12" s="23">
        <v>0</v>
      </c>
      <c r="G12" s="21">
        <v>0</v>
      </c>
      <c r="H12" s="22">
        <v>3500</v>
      </c>
      <c r="I12" s="65">
        <v>3500</v>
      </c>
      <c r="J12" s="23">
        <v>0</v>
      </c>
      <c r="K12" s="42">
        <v>0</v>
      </c>
      <c r="L12" s="220"/>
      <c r="M12" s="220"/>
    </row>
    <row r="13" spans="1:13">
      <c r="A13" s="220"/>
      <c r="B13" s="46">
        <v>4</v>
      </c>
      <c r="C13" s="64" t="s">
        <v>122</v>
      </c>
      <c r="D13" s="22">
        <v>3000</v>
      </c>
      <c r="E13" s="65">
        <v>3000</v>
      </c>
      <c r="F13" s="23">
        <v>0</v>
      </c>
      <c r="G13" s="21">
        <v>0</v>
      </c>
      <c r="H13" s="22">
        <v>2000</v>
      </c>
      <c r="I13" s="65">
        <v>2000</v>
      </c>
      <c r="J13" s="23">
        <v>0</v>
      </c>
      <c r="K13" s="42">
        <v>0</v>
      </c>
      <c r="L13" s="220"/>
      <c r="M13" s="220"/>
    </row>
    <row r="14" spans="1:13">
      <c r="A14" s="220"/>
      <c r="B14" s="46">
        <v>5</v>
      </c>
      <c r="C14" s="64" t="s">
        <v>138</v>
      </c>
      <c r="D14" s="22">
        <v>3000</v>
      </c>
      <c r="E14" s="43">
        <v>3000</v>
      </c>
      <c r="F14" s="23">
        <v>0</v>
      </c>
      <c r="G14" s="21">
        <v>0</v>
      </c>
      <c r="H14" s="22">
        <v>2500</v>
      </c>
      <c r="I14" s="43">
        <v>2500</v>
      </c>
      <c r="J14" s="23">
        <v>0</v>
      </c>
      <c r="K14" s="42">
        <v>0</v>
      </c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123</v>
      </c>
      <c r="D16" s="62">
        <v>16000</v>
      </c>
      <c r="E16" s="36">
        <v>16000</v>
      </c>
      <c r="F16" s="36">
        <v>0</v>
      </c>
      <c r="G16" s="18">
        <v>0</v>
      </c>
      <c r="H16" s="62">
        <v>13000</v>
      </c>
      <c r="I16" s="36">
        <v>13000</v>
      </c>
      <c r="J16" s="36">
        <v>0</v>
      </c>
      <c r="K16" s="52">
        <v>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thickBot="1">
      <c r="A20" s="221"/>
      <c r="B20" s="223" t="s">
        <v>124</v>
      </c>
      <c r="C20" s="224"/>
      <c r="D20" s="246" t="s">
        <v>125</v>
      </c>
      <c r="E20" s="247"/>
      <c r="F20" s="247"/>
      <c r="G20" s="247"/>
      <c r="H20" s="247"/>
      <c r="I20" s="247"/>
      <c r="J20" s="247"/>
      <c r="K20" s="247"/>
      <c r="L20" s="248"/>
      <c r="M20" s="220"/>
    </row>
    <row r="21" spans="1:13">
      <c r="A21" s="221"/>
      <c r="B21" s="291" t="s">
        <v>112</v>
      </c>
      <c r="C21" s="292"/>
      <c r="D21" s="240" t="s">
        <v>126</v>
      </c>
      <c r="E21" s="241"/>
      <c r="F21" s="242"/>
      <c r="G21" s="240" t="s">
        <v>127</v>
      </c>
      <c r="H21" s="241"/>
      <c r="I21" s="242"/>
      <c r="J21" s="240" t="s">
        <v>128</v>
      </c>
      <c r="K21" s="241"/>
      <c r="L21" s="242"/>
      <c r="M21" s="220"/>
    </row>
    <row r="22" spans="1:13">
      <c r="A22" s="221"/>
      <c r="B22" s="293"/>
      <c r="C22" s="294"/>
      <c r="D22" s="243" t="s">
        <v>129</v>
      </c>
      <c r="E22" s="244"/>
      <c r="F22" s="245"/>
      <c r="G22" s="243" t="s">
        <v>130</v>
      </c>
      <c r="H22" s="244"/>
      <c r="I22" s="245"/>
      <c r="J22" s="243" t="s">
        <v>131</v>
      </c>
      <c r="K22" s="244"/>
      <c r="L22" s="245"/>
      <c r="M22" s="220"/>
    </row>
    <row r="23" spans="1:13" ht="15" thickBot="1">
      <c r="A23" s="221"/>
      <c r="B23" s="295"/>
      <c r="C23" s="296"/>
      <c r="D23" s="38" t="s">
        <v>132</v>
      </c>
      <c r="E23" s="47" t="s">
        <v>133</v>
      </c>
      <c r="F23" s="24" t="s">
        <v>123</v>
      </c>
      <c r="G23" s="14" t="s">
        <v>132</v>
      </c>
      <c r="H23" s="15" t="s">
        <v>133</v>
      </c>
      <c r="I23" s="16" t="s">
        <v>123</v>
      </c>
      <c r="J23" s="38" t="s">
        <v>132</v>
      </c>
      <c r="K23" s="47" t="s">
        <v>133</v>
      </c>
      <c r="L23" s="24" t="s">
        <v>123</v>
      </c>
      <c r="M23" s="220"/>
    </row>
    <row r="24" spans="1:13">
      <c r="A24" s="221"/>
      <c r="B24" s="54">
        <v>1</v>
      </c>
      <c r="C24" s="29" t="s">
        <v>119</v>
      </c>
      <c r="D24" s="56">
        <v>207</v>
      </c>
      <c r="E24" s="34">
        <v>254</v>
      </c>
      <c r="F24" s="51">
        <v>461</v>
      </c>
      <c r="G24" s="20">
        <v>456</v>
      </c>
      <c r="H24" s="53">
        <v>487</v>
      </c>
      <c r="I24" s="28">
        <v>943</v>
      </c>
      <c r="J24" s="56">
        <v>0</v>
      </c>
      <c r="K24" s="34">
        <v>0</v>
      </c>
      <c r="L24" s="51">
        <v>0</v>
      </c>
      <c r="M24" s="220"/>
    </row>
    <row r="25" spans="1:13">
      <c r="A25" s="221"/>
      <c r="B25" s="46">
        <v>2</v>
      </c>
      <c r="C25" s="64" t="s">
        <v>120</v>
      </c>
      <c r="D25" s="32">
        <v>299</v>
      </c>
      <c r="E25" s="41">
        <v>314</v>
      </c>
      <c r="F25" s="30">
        <v>613</v>
      </c>
      <c r="G25" s="40">
        <v>721</v>
      </c>
      <c r="H25" s="41">
        <v>713</v>
      </c>
      <c r="I25" s="28">
        <v>1434</v>
      </c>
      <c r="J25" s="32">
        <v>0</v>
      </c>
      <c r="K25" s="41">
        <v>0</v>
      </c>
      <c r="L25" s="30">
        <v>0</v>
      </c>
      <c r="M25" s="220"/>
    </row>
    <row r="26" spans="1:13">
      <c r="A26" s="221"/>
      <c r="B26" s="46">
        <v>3</v>
      </c>
      <c r="C26" s="64" t="s">
        <v>121</v>
      </c>
      <c r="D26" s="32">
        <v>543</v>
      </c>
      <c r="E26" s="41">
        <v>445</v>
      </c>
      <c r="F26" s="30">
        <v>988</v>
      </c>
      <c r="G26" s="40">
        <v>1234</v>
      </c>
      <c r="H26" s="41">
        <v>1165</v>
      </c>
      <c r="I26" s="28">
        <v>2399</v>
      </c>
      <c r="J26" s="32">
        <v>0</v>
      </c>
      <c r="K26" s="41">
        <v>0</v>
      </c>
      <c r="L26" s="30">
        <v>0</v>
      </c>
      <c r="M26" s="220"/>
    </row>
    <row r="27" spans="1:13">
      <c r="A27" s="221"/>
      <c r="B27" s="46">
        <v>4</v>
      </c>
      <c r="C27" s="64" t="s">
        <v>122</v>
      </c>
      <c r="D27" s="32">
        <v>267</v>
      </c>
      <c r="E27" s="41">
        <v>255</v>
      </c>
      <c r="F27" s="30">
        <v>522</v>
      </c>
      <c r="G27" s="40">
        <v>487</v>
      </c>
      <c r="H27" s="41">
        <v>554</v>
      </c>
      <c r="I27" s="28">
        <v>1041</v>
      </c>
      <c r="J27" s="32">
        <v>0</v>
      </c>
      <c r="K27" s="41">
        <v>0</v>
      </c>
      <c r="L27" s="30">
        <v>0</v>
      </c>
      <c r="M27" s="220"/>
    </row>
    <row r="28" spans="1:13">
      <c r="A28" s="221"/>
      <c r="B28" s="46">
        <v>5</v>
      </c>
      <c r="C28" s="64" t="s">
        <v>138</v>
      </c>
      <c r="D28" s="32">
        <v>287</v>
      </c>
      <c r="E28" s="41">
        <v>301</v>
      </c>
      <c r="F28" s="30">
        <v>588</v>
      </c>
      <c r="G28" s="40">
        <v>634</v>
      </c>
      <c r="H28" s="41">
        <v>654</v>
      </c>
      <c r="I28" s="28">
        <v>1288</v>
      </c>
      <c r="J28" s="32"/>
      <c r="K28" s="41"/>
      <c r="L28" s="30"/>
      <c r="M28" s="220"/>
    </row>
    <row r="29" spans="1:13">
      <c r="A29" s="221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1"/>
      <c r="B30" s="25"/>
      <c r="C30" s="70" t="s">
        <v>123</v>
      </c>
      <c r="D30" s="71">
        <v>1603</v>
      </c>
      <c r="E30" s="72">
        <v>1569</v>
      </c>
      <c r="F30" s="73">
        <v>3172</v>
      </c>
      <c r="G30" s="74">
        <v>3532</v>
      </c>
      <c r="H30" s="72">
        <v>3573</v>
      </c>
      <c r="I30" s="75">
        <v>7105</v>
      </c>
      <c r="J30" s="71">
        <v>0</v>
      </c>
      <c r="K30" s="72">
        <v>0</v>
      </c>
      <c r="L30" s="73">
        <v>0</v>
      </c>
      <c r="M30" s="220"/>
    </row>
    <row r="31" spans="1:13">
      <c r="A31" s="215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20"/>
    </row>
    <row r="32" spans="1:13">
      <c r="A32" s="215"/>
      <c r="B32" s="226" t="s">
        <v>147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0"/>
    </row>
    <row r="33" spans="1:13">
      <c r="A33" s="215"/>
      <c r="B33" s="226" t="s">
        <v>140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0"/>
    </row>
    <row r="34" spans="1:13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20"/>
    </row>
    <row r="35" spans="1:13">
      <c r="A35" s="215"/>
      <c r="B35" s="226" t="s">
        <v>148</v>
      </c>
      <c r="C35" s="215"/>
      <c r="D35" s="215"/>
      <c r="E35" s="215"/>
      <c r="F35" s="215"/>
      <c r="G35" s="215"/>
      <c r="H35" s="215"/>
      <c r="I35" s="227"/>
      <c r="J35" s="215"/>
      <c r="K35" s="215"/>
      <c r="L35" s="215"/>
      <c r="M35" s="220"/>
    </row>
    <row r="36" spans="1:13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</row>
  </sheetData>
  <mergeCells count="11">
    <mergeCell ref="D22:F22"/>
    <mergeCell ref="G22:I22"/>
    <mergeCell ref="J22:L22"/>
    <mergeCell ref="B8:C9"/>
    <mergeCell ref="D8:G8"/>
    <mergeCell ref="H8:K8"/>
    <mergeCell ref="B21:C23"/>
    <mergeCell ref="D21:F21"/>
    <mergeCell ref="G21:I21"/>
    <mergeCell ref="J21:L21"/>
    <mergeCell ref="D20:L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D857ACC8084D9287671D8B7E15F4" ma:contentTypeVersion="16" ma:contentTypeDescription="Create a new document." ma:contentTypeScope="" ma:versionID="c91969a15baae70b1a2d730c4182cb40">
  <xsd:schema xmlns:xsd="http://www.w3.org/2001/XMLSchema" xmlns:xs="http://www.w3.org/2001/XMLSchema" xmlns:p="http://schemas.microsoft.com/office/2006/metadata/properties" xmlns:ns2="92042fd9-f4c9-49ed-97f1-ba485e322b1e" xmlns:ns3="744cc826-a471-4feb-879c-6424ce8a761f" targetNamespace="http://schemas.microsoft.com/office/2006/metadata/properties" ma:root="true" ma:fieldsID="57bb4253c5fbb2866b98c3a68182a228" ns2:_="" ns3:_="">
    <xsd:import namespace="92042fd9-f4c9-49ed-97f1-ba485e322b1e"/>
    <xsd:import namespace="744cc826-a471-4feb-879c-6424ce8a7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2fd9-f4c9-49ed-97f1-ba485e32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cc826-a471-4feb-879c-6424ce8a761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32906bb-9dba-408d-ae61-b5f43fd99978}" ma:internalName="TaxCatchAll" ma:showField="CatchAllData" ma:web="744cc826-a471-4feb-879c-6424ce8a76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042fd9-f4c9-49ed-97f1-ba485e322b1e">
      <Terms xmlns="http://schemas.microsoft.com/office/infopath/2007/PartnerControls"/>
    </lcf76f155ced4ddcb4097134ff3c332f>
    <TaxCatchAll xmlns="744cc826-a471-4feb-879c-6424ce8a76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2E3379-96FB-4578-9A49-5970390DF7F6}"/>
</file>

<file path=customXml/itemProps2.xml><?xml version="1.0" encoding="utf-8"?>
<ds:datastoreItem xmlns:ds="http://schemas.openxmlformats.org/officeDocument/2006/customXml" ds:itemID="{A0DD7A11-75CF-4DBF-B327-20973B27F629}"/>
</file>

<file path=customXml/itemProps3.xml><?xml version="1.0" encoding="utf-8"?>
<ds:datastoreItem xmlns:ds="http://schemas.openxmlformats.org/officeDocument/2006/customXml" ds:itemID="{AB15D569-03F7-4F82-B78D-A99AAD2D9F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World Health Organization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LE, Anh Tuan</dc:creator>
  <cp:keywords>, docId:B895CD40941BC64745387A28A90081D6</cp:keywords>
  <dc:description/>
  <cp:lastModifiedBy>Sarah Andersson</cp:lastModifiedBy>
  <cp:revision/>
  <dcterms:created xsi:type="dcterms:W3CDTF">2017-06-09T18:18:39Z</dcterms:created>
  <dcterms:modified xsi:type="dcterms:W3CDTF">2026-07-02T21:43:16Z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0x0101008F61D857ACC8084D9287671D8B7E15F4</vt:lpwstr>
  </property>
  <property fmtid="{D5CDD505-2E9C-101B-9397-08002B2CF9AE}" pid="3" name="MediaServiceImageTags">
    <vt:lpwstr/>
  </property>
</Properties>
</file>